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85" windowWidth="15915" windowHeight="8925" tabRatio="544" activeTab="3"/>
  </bookViews>
  <sheets>
    <sheet name="8.1. Resumen" sheetId="1" r:id="rId1"/>
    <sheet name="8.2.1 - 8.2.3" sheetId="2" r:id="rId2"/>
    <sheet name="8.3 y 8.4" sheetId="3" r:id="rId3"/>
    <sheet name="8.5. Inv por ACtividad" sheetId="4" r:id="rId4"/>
  </sheets>
  <definedNames>
    <definedName name="_xlnm.Print_Area" localSheetId="0">'8.1. Resumen'!$B$1:$H$60</definedName>
    <definedName name="_xlnm.Print_Area" localSheetId="1">'8.2.1 - 8.2.3'!$A$1:$G$100</definedName>
    <definedName name="_xlnm.Print_Area" localSheetId="2">'8.3 y 8.4'!$A$1:$G$67</definedName>
    <definedName name="_xlnm.Print_Area" localSheetId="3">'8.5. Inv por ACtividad'!$A$1:$E$173</definedName>
  </definedNames>
  <calcPr fullCalcOnLoad="1"/>
</workbook>
</file>

<file path=xl/sharedStrings.xml><?xml version="1.0" encoding="utf-8"?>
<sst xmlns="http://schemas.openxmlformats.org/spreadsheetml/2006/main" count="315" uniqueCount="136">
  <si>
    <t>Nº</t>
  </si>
  <si>
    <t>Nombre de la empresa</t>
  </si>
  <si>
    <t>Total</t>
  </si>
  <si>
    <t>Total General</t>
  </si>
  <si>
    <t>EDEGEL S.A.A.</t>
  </si>
  <si>
    <t>Estatal</t>
  </si>
  <si>
    <t>Privada</t>
  </si>
  <si>
    <t>Institución</t>
  </si>
  <si>
    <t>Actividad</t>
  </si>
  <si>
    <t>Empresas Privadas</t>
  </si>
  <si>
    <t>Empresas Estatales</t>
  </si>
  <si>
    <t>Participación</t>
  </si>
  <si>
    <t>% Privado</t>
  </si>
  <si>
    <t>% Estatal</t>
  </si>
  <si>
    <t>Generación</t>
  </si>
  <si>
    <t>Transmisión</t>
  </si>
  <si>
    <t>Distribución</t>
  </si>
  <si>
    <t xml:space="preserve">         </t>
  </si>
  <si>
    <t>Generadoras</t>
  </si>
  <si>
    <t>Distribuidoras</t>
  </si>
  <si>
    <t>Inversiones eléctricas</t>
  </si>
  <si>
    <t>Inversiones no eléctricas</t>
  </si>
  <si>
    <t>Tipo de empresa</t>
  </si>
  <si>
    <t>S/.</t>
  </si>
  <si>
    <t>US$</t>
  </si>
  <si>
    <t>T.C.</t>
  </si>
  <si>
    <t>Dic.2001</t>
  </si>
  <si>
    <t>MILES US$</t>
  </si>
  <si>
    <t>Electrif. Rural</t>
  </si>
  <si>
    <t>%variacion=</t>
  </si>
  <si>
    <t>Inversion 2006</t>
  </si>
  <si>
    <t>Inversion 2007</t>
  </si>
  <si>
    <t>%variación=</t>
  </si>
  <si>
    <r>
      <t>Electrificación Rural</t>
    </r>
    <r>
      <rPr>
        <vertAlign val="superscript"/>
        <sz val="10"/>
        <rFont val="Arial"/>
        <family val="2"/>
      </rPr>
      <t>1</t>
    </r>
  </si>
  <si>
    <t>Dirección General de Electrificación Rural - DGER</t>
  </si>
  <si>
    <t>8.5       INVERSIÓN POR ACTIVIDAD</t>
  </si>
  <si>
    <t>AGUAS Y ENERGIA PERU S.A.</t>
  </si>
  <si>
    <t>DUKE ENERGY INTERNATIONAL EGENOR S. EN C. POR A.</t>
  </si>
  <si>
    <t>ELECTRICIDAD ANDINA S.A.</t>
  </si>
  <si>
    <t>EMPRESA DE GENERACION ELECTRICA CHEVES S.A.</t>
  </si>
  <si>
    <t>EMPRESA DE GENERACION MACUSANI S.A.</t>
  </si>
  <si>
    <t>EMPRESA ELECTRICA NUEVA ESPERANZA SRL</t>
  </si>
  <si>
    <t>FENIX POWER PERU S.A.</t>
  </si>
  <si>
    <t>KALLPA GENERACION S.A.</t>
  </si>
  <si>
    <t>TERMOSELVA S.R.L.</t>
  </si>
  <si>
    <t>CARAVELI COTAROUSE TRANSMISORA DE ENERGIA S.A.C.</t>
  </si>
  <si>
    <t>CONSORCIO MINERO HORIZONTE S.A.</t>
  </si>
  <si>
    <t>INTERCONEXION ELECTRICA ISA PERU S.A.</t>
  </si>
  <si>
    <t>PROYECTO ESPECIAL OLMO TINAJONES</t>
  </si>
  <si>
    <t>EDELNOR S.A.A.</t>
  </si>
  <si>
    <t>LUZ DEL SUR S.A.A.</t>
  </si>
  <si>
    <t>ELECTROPERU S.A.</t>
  </si>
  <si>
    <t>ELECTRO ORIENTE S.A.</t>
  </si>
  <si>
    <t>ELECTRO PUNO S.A.A.</t>
  </si>
  <si>
    <t>ELECTRO SUR ESTE S.A.A.</t>
  </si>
  <si>
    <t>ELECTRO UCAYALI  S.A.</t>
  </si>
  <si>
    <t>ELECTROCENTRO S.A.</t>
  </si>
  <si>
    <r>
      <t>1</t>
    </r>
    <r>
      <rPr>
        <sz val="9"/>
        <rFont val="Arial"/>
        <family val="2"/>
      </rPr>
      <t xml:space="preserve"> Ejecutado por la Dirección General de Electrificación Rural (DGER) </t>
    </r>
  </si>
  <si>
    <t>8.1  INVERSIÓN TOTAL EN EL SUBSECTOR ELECTRICIDAD</t>
  </si>
  <si>
    <t xml:space="preserve">miles US$ </t>
  </si>
  <si>
    <t>EMPRESA DE GENERACION ELECTRICA DE AREQUIPA S.A. (EGASA)</t>
  </si>
  <si>
    <t>EMPRESA DE GENERACION ELECTRICA MACHUPICCHU S.A. (EGEMSA)</t>
  </si>
  <si>
    <t>EMPRESA DE GENERACION ELECTRICA SAN GABAN S.A.</t>
  </si>
  <si>
    <t>EMPRESA DE GENERACION ELECTRICADEL SUR S.A. (EGESUR)</t>
  </si>
  <si>
    <t>AGROINDUSTRIAL PARAMONGA S.A.</t>
  </si>
  <si>
    <t>CENTRAL HIDROELECTRICA LANGUI S.A.</t>
  </si>
  <si>
    <t>CENTRAL HIDROELECTRICA SAN HILARION S.A.</t>
  </si>
  <si>
    <t>COMPAÑÍA ELECTRICA EL PLATANAL S.A. (CELEPSA)</t>
  </si>
  <si>
    <t>CORPORACION MINERA DEL PERU S.A. (CORMIPESA)</t>
  </si>
  <si>
    <t>CHINANGO S.A.C.</t>
  </si>
  <si>
    <t>ELECTRICA SANTA ROSA S.A.C.</t>
  </si>
  <si>
    <t>SN POWER PERU S.A.</t>
  </si>
  <si>
    <t>EMPRESA ELECTRICA DE PIURA S.A. (EEPSA)</t>
  </si>
  <si>
    <t>ENERGIA DEL SUR S.A.(ENERSUR)</t>
  </si>
  <si>
    <t>GENERACION ELECTRICA DE ATOCONGO S.A.</t>
  </si>
  <si>
    <t>HIDROELECTRICA SANTA CRUZ S.A.C.</t>
  </si>
  <si>
    <t>PERUANA DE ENERGIA S.A. (PERENE)</t>
  </si>
  <si>
    <t>SDF ENERGIA S.A.</t>
  </si>
  <si>
    <t>SHOUGANG GENERACION ELECTRICA S.A.A. (SHOUGESA)</t>
  </si>
  <si>
    <t>SINDICATO ENERGETICO S.A. (SINERSA)</t>
  </si>
  <si>
    <t>SOCIEDAD MINERA CORONA S.A.</t>
  </si>
  <si>
    <t>ELECTRO TOCACHE S.A.</t>
  </si>
  <si>
    <t>ELECTRONOROESTE S.A. (ENOSA)</t>
  </si>
  <si>
    <t>ELECTRONORTE MEDIO (HIDRANDINA)</t>
  </si>
  <si>
    <t>ELECTRONORTE S.A. (ENSA)</t>
  </si>
  <si>
    <t>ELECTROSUR S.A.</t>
  </si>
  <si>
    <t>SOCIEDAD ELECTRICA DEL SUR OESTE S.A. (SEAL)</t>
  </si>
  <si>
    <t>CONSORCIO ELECTRICO DE VILLACURI S.A.C. (COELVISAC)</t>
  </si>
  <si>
    <t>ELECTRO PANGOA S.A.</t>
  </si>
  <si>
    <t>ELECTRODUNAS S.A.A.</t>
  </si>
  <si>
    <t>SERVICIOS ELECTRICOS RIOJA S.A. (SERSA)</t>
  </si>
  <si>
    <t>ABENGOA TRANSMISION NORTE S.A. (ATN)</t>
  </si>
  <si>
    <t>CONSORCIO ENERGETICO DE HUANCAVELICA S.A. (CONENHUA)</t>
  </si>
  <si>
    <t>CONSORCIO TRANSMANTARO S.A. (CTM)</t>
  </si>
  <si>
    <t>ETENORTE S.R.L.</t>
  </si>
  <si>
    <t>ETESELVA S.R.L.</t>
  </si>
  <si>
    <t>MINERA AURIFERA RETAMAS S.A. (MARSA)</t>
  </si>
  <si>
    <t>RED DE ENERGIA DEL PERU S.A. (REP)</t>
  </si>
  <si>
    <t>RED ELECTRICA DEL SUR S.A. (REDESUR)</t>
  </si>
  <si>
    <t>8.2.1     Inversión de Empresas Generadoras</t>
  </si>
  <si>
    <t>8.2.2 Inversión de Empresas Transmisoras</t>
  </si>
  <si>
    <t>8.2.3 Inversión de Empresas Distribuidoras</t>
  </si>
  <si>
    <t>8.3.1 Inversión de Empresas Generadoras</t>
  </si>
  <si>
    <t>8.3.2 Inversión de Empresas Distribuidoras</t>
  </si>
  <si>
    <t xml:space="preserve">TERMOCHILCA </t>
  </si>
  <si>
    <t>GTS  MAJES SAC T-SOLAR</t>
  </si>
  <si>
    <t>GTS  REPARTICION SAC T-SOLAR</t>
  </si>
  <si>
    <t>GENERADORA DE ENERGIA DEL PERU SA</t>
  </si>
  <si>
    <t>EMPRESA: PERUANA DE INVERSIONES EN ENERGÍAS RENOVABLES S.A.C.</t>
  </si>
  <si>
    <t>HIDROCAÑETE SA</t>
  </si>
  <si>
    <t>EOLICA SA</t>
  </si>
  <si>
    <t>SOLARPACK</t>
  </si>
  <si>
    <t>8.2  INVERSIÓN EJECUTADA POR LAS EMPRESAS PRIVADAS - AÑO 2011 (miles US$)</t>
  </si>
  <si>
    <t>8.3  INVERSIÓN EJECUTADA POR LAS EMPRESAS ESTATALES - AÑO 2011 (miles US$)</t>
  </si>
  <si>
    <t>Total Inversiones Eléctricas en el año 2011</t>
  </si>
  <si>
    <t>8.5.2       Inversiónes de Empresas Transmisoras - año 2011 (miles US$)</t>
  </si>
  <si>
    <t>8.4  INVERSIÓN EJECUTADA EN ELECTRIFICACIÓN RURAL - AÑO 2011 (miles US$)</t>
  </si>
  <si>
    <t>8.5.3       Inversión de Empresas Distribuidoras - año 2011 (miles US$)</t>
  </si>
  <si>
    <t>8.5.1       Inversión de Empresas Generadoras - año 2011 (miles US$)</t>
  </si>
  <si>
    <t>SHOUGANG GENERACION ELECTRICA S.A.A.</t>
  </si>
  <si>
    <t xml:space="preserve">SINDICATO ENERGETICO S.A. </t>
  </si>
  <si>
    <t xml:space="preserve">PERUANA DE ENERGIA S.A. </t>
  </si>
  <si>
    <t>ENERGIA DEL SUR S.A.</t>
  </si>
  <si>
    <t xml:space="preserve">EMPRESA ELECTRICA DE PIURA S.A. </t>
  </si>
  <si>
    <t>COMPAÑÍA ELECTRICA EL PLATANAL S.A.</t>
  </si>
  <si>
    <t>CORPORACION MINERA DEL PERU S.A.</t>
  </si>
  <si>
    <t xml:space="preserve">ABENGOA TRANSMISION NORTE S.A. </t>
  </si>
  <si>
    <t>CONSORCIO ENERGETICO DE HUANCAVELICA S.A.</t>
  </si>
  <si>
    <t xml:space="preserve">CONSORCIO TRANSMANTARO S.A. </t>
  </si>
  <si>
    <t xml:space="preserve">MINERA AURIFERA RETAMAS S.A. </t>
  </si>
  <si>
    <t xml:space="preserve">RED DE ENERGIA DEL PERU S.A. </t>
  </si>
  <si>
    <t xml:space="preserve">RED ELECTRICA DEL SUR S.A. </t>
  </si>
  <si>
    <t xml:space="preserve">CONSORCIO ELECTRICO DE VILLACURI S.A.C. </t>
  </si>
  <si>
    <t xml:space="preserve">EMPRESA DE DISTRIBUCION ELECTRICA DE CAÑETE  S.A. </t>
  </si>
  <si>
    <t xml:space="preserve">SERVICIOS ELECTRICOS RIOJA S.A. </t>
  </si>
  <si>
    <t>EMPRESA PERUANA DE INVERSIONES EN ENERGÍAS RENOVABLES S.A.C.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</si>
</sst>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€_-;\-* #,##0\ _€_-;_-* &quot;-&quot;\ _€_-;_-@_-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0.0%"/>
    <numFmt numFmtId="171" formatCode="#\ ##0.00"/>
    <numFmt numFmtId="172" formatCode="#\ ###\ ##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sz val="10.25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9"/>
      <name val="Arial"/>
      <family val="0"/>
    </font>
    <font>
      <b/>
      <sz val="14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5" fillId="0" borderId="0" xfId="0" applyFont="1" applyBorder="1" applyAlignment="1">
      <alignment horizontal="left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0" xfId="0" applyNumberFormat="1" applyAlignment="1">
      <alignment/>
    </xf>
    <xf numFmtId="9" fontId="0" fillId="0" borderId="0" xfId="56" applyFont="1" applyAlignment="1">
      <alignment/>
    </xf>
    <xf numFmtId="0" fontId="0" fillId="0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56" applyNumberFormat="1" applyFont="1" applyAlignment="1">
      <alignment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35" borderId="0" xfId="0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3" fontId="23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9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9" fontId="0" fillId="0" borderId="20" xfId="0" applyNumberFormat="1" applyFont="1" applyFill="1" applyBorder="1" applyAlignment="1">
      <alignment/>
    </xf>
    <xf numFmtId="9" fontId="0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34" borderId="11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164" fontId="23" fillId="0" borderId="14" xfId="0" applyNumberFormat="1" applyFont="1" applyFill="1" applyBorder="1" applyAlignment="1">
      <alignment horizontal="right" vertical="center" wrapText="1"/>
    </xf>
    <xf numFmtId="164" fontId="23" fillId="0" borderId="18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164" fontId="23" fillId="0" borderId="15" xfId="0" applyNumberFormat="1" applyFont="1" applyFill="1" applyBorder="1" applyAlignment="1">
      <alignment/>
    </xf>
    <xf numFmtId="164" fontId="23" fillId="0" borderId="19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164" fontId="23" fillId="0" borderId="19" xfId="0" applyNumberFormat="1" applyFont="1" applyFill="1" applyBorder="1" applyAlignment="1">
      <alignment/>
    </xf>
    <xf numFmtId="164" fontId="23" fillId="0" borderId="16" xfId="0" applyNumberFormat="1" applyFont="1" applyFill="1" applyBorder="1" applyAlignment="1">
      <alignment/>
    </xf>
    <xf numFmtId="164" fontId="23" fillId="0" borderId="36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164" fontId="23" fillId="0" borderId="14" xfId="0" applyNumberFormat="1" applyFont="1" applyFill="1" applyBorder="1" applyAlignment="1">
      <alignment/>
    </xf>
    <xf numFmtId="164" fontId="23" fillId="0" borderId="18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36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0" fillId="0" borderId="40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- 2011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(Generadoras, Transmisoras y Distribuidoras)</a:t>
            </a: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175"/>
          <c:y val="-0.003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6775"/>
          <c:y val="0.13575"/>
          <c:w val="0.894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'8.1. Resumen'!$C$8</c:f>
              <c:strCache>
                <c:ptCount val="1"/>
                <c:pt idx="0">
                  <c:v>Empresas Privadas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'8.1. Resumen'!$B$10:$B$12</c:f>
              <c:strCache/>
            </c:strRef>
          </c:cat>
          <c:val>
            <c:numRef>
              <c:f>'8.1. Resumen'!$C$10:$C$12</c:f>
              <c:numCache/>
            </c:numRef>
          </c:val>
        </c:ser>
        <c:ser>
          <c:idx val="1"/>
          <c:order val="1"/>
          <c:tx>
            <c:strRef>
              <c:f>'8.1. Resumen'!$D$8</c:f>
              <c:strCache>
                <c:ptCount val="1"/>
                <c:pt idx="0">
                  <c:v>Empresas Estatales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'8.1. Resumen'!$B$10:$B$12</c:f>
              <c:strCache/>
            </c:strRef>
          </c:cat>
          <c:val>
            <c:numRef>
              <c:f>'8.1. Resumen'!$D$10:$D$12</c:f>
              <c:numCache/>
            </c:numRef>
          </c:val>
        </c:ser>
        <c:overlap val="100"/>
        <c:axId val="12046912"/>
        <c:axId val="41313345"/>
      </c:bar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3345"/>
        <c:crosses val="autoZero"/>
        <c:auto val="1"/>
        <c:lblOffset val="100"/>
        <c:tickLblSkip val="1"/>
        <c:noMultiLvlLbl val="0"/>
      </c:catAx>
      <c:valAx>
        <c:axId val="41313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6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25"/>
          <c:y val="0.92175"/>
          <c:w val="0.6382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- 2011</a:t>
            </a:r>
          </a:p>
        </c:rich>
      </c:tx>
      <c:layout>
        <c:manualLayout>
          <c:xMode val="factor"/>
          <c:yMode val="factor"/>
          <c:x val="0.0185"/>
          <c:y val="0.02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2305"/>
          <c:w val="0.61375"/>
          <c:h val="0.6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2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'8.1. Resumen'!$B$10:$B$12</c:f>
              <c:strCache/>
            </c:strRef>
          </c:cat>
          <c:val>
            <c:numRef>
              <c:f>'8.1. Resumen'!$E$10:$E$12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INVERSIÓN PRIVADA AÑO 2011</a:t>
            </a:r>
          </a:p>
        </c:rich>
      </c:tx>
      <c:layout>
        <c:manualLayout>
          <c:xMode val="factor"/>
          <c:yMode val="factor"/>
          <c:x val="-0.033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01"/>
          <c:w val="0.8315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'8.2.1 - 8.2.3'!$I$1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'8.2.1 - 8.2.3'!$H$6:$H$8</c:f>
              <c:strCache/>
            </c:strRef>
          </c:cat>
          <c:val>
            <c:numRef>
              <c:f>'8.2.1 - 8.2.3'!$I$6:$I$8</c:f>
              <c:numCache/>
            </c:numRef>
          </c:val>
        </c:ser>
        <c:ser>
          <c:idx val="1"/>
          <c:order val="1"/>
          <c:tx>
            <c:strRef>
              <c:f>'8.2.1 - 8.2.3'!$J$1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'8.2.1 - 8.2.3'!$H$6:$H$8</c:f>
              <c:strCache/>
            </c:strRef>
          </c:cat>
          <c:val>
            <c:numRef>
              <c:f>'8.2.1 - 8.2.3'!$J$6:$J$8</c:f>
              <c:numCache/>
            </c:numRef>
          </c:val>
        </c:ser>
        <c:overlap val="100"/>
        <c:axId val="36275786"/>
        <c:axId val="58046619"/>
      </c:bar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6619"/>
        <c:crosses val="autoZero"/>
        <c:auto val="1"/>
        <c:lblOffset val="100"/>
        <c:tickLblSkip val="1"/>
        <c:noMultiLvlLbl val="0"/>
      </c:catAx>
      <c:valAx>
        <c:axId val="58046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5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"/>
          <c:y val="0.92625"/>
          <c:w val="0.705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INVERSIÓN ESTATAL AÑO 2011</a:t>
            </a:r>
          </a:p>
        </c:rich>
      </c:tx>
      <c:layout>
        <c:manualLayout>
          <c:xMode val="factor"/>
          <c:yMode val="factor"/>
          <c:x val="-0.036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8825"/>
          <c:w val="0.82625"/>
          <c:h val="0.7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 y 8.4'!$I$5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 y 8.4'!$H$6:$H$7</c:f>
              <c:strCache/>
            </c:strRef>
          </c:cat>
          <c:val>
            <c:numRef>
              <c:f>'8.3 y 8.4'!$I$6:$I$7</c:f>
              <c:numCache/>
            </c:numRef>
          </c:val>
        </c:ser>
        <c:ser>
          <c:idx val="1"/>
          <c:order val="1"/>
          <c:tx>
            <c:strRef>
              <c:f>'8.3 y 8.4'!$J$5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 y 8.4'!$H$6:$H$7</c:f>
              <c:strCache/>
            </c:strRef>
          </c:cat>
          <c:val>
            <c:numRef>
              <c:f>'8.3 y 8.4'!$J$6:$J$7</c:f>
              <c:numCache/>
            </c:numRef>
          </c:val>
        </c:ser>
        <c:overlap val="100"/>
        <c:axId val="52657524"/>
        <c:axId val="4155669"/>
      </c:barChart>
      <c:catAx>
        <c:axId val="5265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5669"/>
        <c:crosses val="autoZero"/>
        <c:auto val="1"/>
        <c:lblOffset val="100"/>
        <c:tickLblSkip val="1"/>
        <c:noMultiLvlLbl val="0"/>
      </c:catAx>
      <c:valAx>
        <c:axId val="4155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57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"/>
          <c:y val="0.921"/>
          <c:w val="0.703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en el Sector Eléctrico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Actividad de Distribución - Año 2011</a:t>
            </a:r>
          </a:p>
        </c:rich>
      </c:tx>
      <c:layout>
        <c:manualLayout>
          <c:xMode val="factor"/>
          <c:yMode val="factor"/>
          <c:x val="0.0635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15"/>
          <c:y val="0.22625"/>
          <c:w val="0.497"/>
          <c:h val="0.67325"/>
        </c:manualLayout>
      </c:layout>
      <c:pieChart>
        <c:varyColors val="1"/>
        <c:ser>
          <c:idx val="0"/>
          <c:order val="0"/>
          <c:tx>
            <c:strRef>
              <c:f>'8.5. Inv por ACtividad'!$G$117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3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'8.5. Inv por ACtividad'!$F$118:$F$119</c:f>
              <c:strCache/>
            </c:strRef>
          </c:cat>
          <c:val>
            <c:numRef>
              <c:f>'8.5. Inv por ACtividad'!$G$118:$G$119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 EN EL SECTOR ELÉCTRICO 
ACTIVIDAD DE GENERACIÓN - AÑO 2011</a:t>
            </a:r>
          </a:p>
        </c:rich>
      </c:tx>
      <c:layout>
        <c:manualLayout>
          <c:xMode val="factor"/>
          <c:yMode val="factor"/>
          <c:x val="-0.014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75"/>
          <c:y val="0.2885"/>
          <c:w val="0.34975"/>
          <c:h val="0.5955"/>
        </c:manualLayout>
      </c:layout>
      <c:pieChart>
        <c:varyColors val="1"/>
        <c:ser>
          <c:idx val="0"/>
          <c:order val="0"/>
          <c:tx>
            <c:strRef>
              <c:f>'8.5. Inv por ACtividad'!$G$13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Estatal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28 596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Privada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1 212 192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'8.5. Inv por ACtividad'!$F$14:$F$15</c:f>
              <c:strCache/>
            </c:strRef>
          </c:cat>
          <c:val>
            <c:numRef>
              <c:f>'8.5. Inv por ACtividad'!$G$14:$G$15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
ACTIVIDAD DE TRANSMISIÓN - AÑO 2011</a:t>
            </a:r>
          </a:p>
        </c:rich>
      </c:tx>
      <c:layout>
        <c:manualLayout>
          <c:xMode val="factor"/>
          <c:yMode val="factor"/>
          <c:x val="0.00625"/>
          <c:y val="-0.02275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3455"/>
          <c:y val="0.182"/>
          <c:w val="0.3545"/>
          <c:h val="0.642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'8.5. Inv por ACtividad'!$G$87</c:f>
              <c:strCache/>
            </c:strRef>
          </c:cat>
          <c:val>
            <c:numRef>
              <c:f>'8.5. Inv por ACtividad'!$H$87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37</xdr:row>
      <xdr:rowOff>152400</xdr:rowOff>
    </xdr:from>
    <xdr:to>
      <xdr:col>6</xdr:col>
      <xdr:colOff>533400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828675" y="6477000"/>
        <a:ext cx="49815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114300</xdr:colOff>
      <xdr:row>19</xdr:row>
      <xdr:rowOff>47625</xdr:rowOff>
    </xdr:from>
    <xdr:to>
      <xdr:col>7</xdr:col>
      <xdr:colOff>0</xdr:colOff>
      <xdr:row>36</xdr:row>
      <xdr:rowOff>85725</xdr:rowOff>
    </xdr:to>
    <xdr:graphicFrame>
      <xdr:nvGraphicFramePr>
        <xdr:cNvPr id="2" name="3 Gráfico"/>
        <xdr:cNvGraphicFramePr/>
      </xdr:nvGraphicFramePr>
      <xdr:xfrm>
        <a:off x="876300" y="3457575"/>
        <a:ext cx="52197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79</xdr:row>
      <xdr:rowOff>161925</xdr:rowOff>
    </xdr:from>
    <xdr:to>
      <xdr:col>4</xdr:col>
      <xdr:colOff>685800</xdr:colOff>
      <xdr:row>99</xdr:row>
      <xdr:rowOff>104775</xdr:rowOff>
    </xdr:to>
    <xdr:graphicFrame>
      <xdr:nvGraphicFramePr>
        <xdr:cNvPr id="1" name="Chart 1"/>
        <xdr:cNvGraphicFramePr/>
      </xdr:nvGraphicFramePr>
      <xdr:xfrm>
        <a:off x="1209675" y="15268575"/>
        <a:ext cx="5257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38</xdr:row>
      <xdr:rowOff>152400</xdr:rowOff>
    </xdr:from>
    <xdr:to>
      <xdr:col>4</xdr:col>
      <xdr:colOff>571500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352425" y="7458075"/>
        <a:ext cx="5895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0.19725</cdr:y>
    </cdr:from>
    <cdr:to>
      <cdr:x>0.29225</cdr:x>
      <cdr:y>0.252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90650" y="714375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0.90525</cdr:y>
    </cdr:from>
    <cdr:to>
      <cdr:x>0.71525</cdr:x>
      <cdr:y>0.9535</cdr:y>
    </cdr:to>
    <cdr:sp>
      <cdr:nvSpPr>
        <cdr:cNvPr id="2" name="Text Box 1"/>
        <cdr:cNvSpPr txBox="1">
          <a:spLocks noChangeArrowheads="1"/>
        </cdr:cNvSpPr>
      </cdr:nvSpPr>
      <cdr:spPr>
        <a:xfrm>
          <a:off x="1724025" y="3276600"/>
          <a:ext cx="1762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US$ 229,4 millones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0.53475</cdr:x>
      <cdr:y>0.903</cdr:y>
    </cdr:from>
    <cdr:to>
      <cdr:x>0.95425</cdr:x>
      <cdr:y>0.97125</cdr:y>
    </cdr:to>
    <cdr:sp>
      <cdr:nvSpPr>
        <cdr:cNvPr id="1" name="Text Box 5"/>
        <cdr:cNvSpPr txBox="1">
          <a:spLocks noChangeArrowheads="1"/>
        </cdr:cNvSpPr>
      </cdr:nvSpPr>
      <cdr:spPr>
        <a:xfrm>
          <a:off x="2466975" y="2333625"/>
          <a:ext cx="1933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278 546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millones US$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144</xdr:row>
      <xdr:rowOff>95250</xdr:rowOff>
    </xdr:from>
    <xdr:to>
      <xdr:col>3</xdr:col>
      <xdr:colOff>438150</xdr:colOff>
      <xdr:row>166</xdr:row>
      <xdr:rowOff>161925</xdr:rowOff>
    </xdr:to>
    <xdr:graphicFrame>
      <xdr:nvGraphicFramePr>
        <xdr:cNvPr id="1" name="Chart 1"/>
        <xdr:cNvGraphicFramePr/>
      </xdr:nvGraphicFramePr>
      <xdr:xfrm>
        <a:off x="371475" y="23345775"/>
        <a:ext cx="4886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52</xdr:row>
      <xdr:rowOff>104775</xdr:rowOff>
    </xdr:from>
    <xdr:to>
      <xdr:col>3</xdr:col>
      <xdr:colOff>1114425</xdr:colOff>
      <xdr:row>70</xdr:row>
      <xdr:rowOff>76200</xdr:rowOff>
    </xdr:to>
    <xdr:graphicFrame>
      <xdr:nvGraphicFramePr>
        <xdr:cNvPr id="2" name="Chart 2"/>
        <xdr:cNvGraphicFramePr/>
      </xdr:nvGraphicFramePr>
      <xdr:xfrm>
        <a:off x="1076325" y="8286750"/>
        <a:ext cx="48577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609600</xdr:colOff>
      <xdr:row>56</xdr:row>
      <xdr:rowOff>104775</xdr:rowOff>
    </xdr:from>
    <xdr:ext cx="1771650" cy="190500"/>
    <xdr:sp>
      <xdr:nvSpPr>
        <xdr:cNvPr id="3" name="Text Box 3"/>
        <xdr:cNvSpPr txBox="1">
          <a:spLocks noChangeArrowheads="1"/>
        </xdr:cNvSpPr>
      </xdr:nvSpPr>
      <xdr:spPr>
        <a:xfrm>
          <a:off x="1266825" y="8934450"/>
          <a:ext cx="1771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US$ 1 240 millones </a:t>
          </a:r>
        </a:p>
      </xdr:txBody>
    </xdr:sp>
    <xdr:clientData/>
  </xdr:oneCellAnchor>
  <xdr:twoCellAnchor>
    <xdr:from>
      <xdr:col>2</xdr:col>
      <xdr:colOff>247650</xdr:colOff>
      <xdr:row>93</xdr:row>
      <xdr:rowOff>161925</xdr:rowOff>
    </xdr:from>
    <xdr:to>
      <xdr:col>3</xdr:col>
      <xdr:colOff>704850</xdr:colOff>
      <xdr:row>110</xdr:row>
      <xdr:rowOff>0</xdr:rowOff>
    </xdr:to>
    <xdr:graphicFrame>
      <xdr:nvGraphicFramePr>
        <xdr:cNvPr id="4" name="Chart 4"/>
        <xdr:cNvGraphicFramePr/>
      </xdr:nvGraphicFramePr>
      <xdr:xfrm>
        <a:off x="904875" y="15068550"/>
        <a:ext cx="46196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view="pageBreakPreview" zoomScaleNormal="75" zoomScaleSheetLayoutView="100" zoomScalePageLayoutView="0" workbookViewId="0" topLeftCell="A13">
      <selection activeCell="E15" sqref="E15"/>
    </sheetView>
  </sheetViews>
  <sheetFormatPr defaultColWidth="11.421875" defaultRowHeight="12.75"/>
  <cols>
    <col min="2" max="2" width="17.421875" style="0" bestFit="1" customWidth="1"/>
    <col min="3" max="3" width="11.7109375" style="0" customWidth="1"/>
    <col min="4" max="4" width="15.140625" style="0" customWidth="1"/>
    <col min="5" max="5" width="12.140625" style="0" bestFit="1" customWidth="1"/>
    <col min="6" max="6" width="11.28125" style="0" customWidth="1"/>
    <col min="7" max="7" width="12.28125" style="0" customWidth="1"/>
    <col min="8" max="8" width="5.57421875" style="0" customWidth="1"/>
    <col min="10" max="10" width="13.28125" style="0" customWidth="1"/>
    <col min="11" max="11" width="8.00390625" style="0" customWidth="1"/>
    <col min="13" max="13" width="14.140625" style="0" customWidth="1"/>
  </cols>
  <sheetData>
    <row r="1" spans="1:2" ht="18">
      <c r="A1" s="58"/>
      <c r="B1" s="14"/>
    </row>
    <row r="2" ht="4.5" customHeight="1">
      <c r="B2" s="14"/>
    </row>
    <row r="3" ht="4.5" customHeight="1">
      <c r="B3" s="14"/>
    </row>
    <row r="4" spans="1:8" ht="18">
      <c r="A4" s="53"/>
      <c r="B4" s="139" t="s">
        <v>58</v>
      </c>
      <c r="C4" s="139"/>
      <c r="D4" s="139"/>
      <c r="E4" s="139"/>
      <c r="F4" s="139"/>
      <c r="G4" s="139"/>
      <c r="H4" s="139"/>
    </row>
    <row r="5" spans="1:8" ht="18">
      <c r="A5" s="53"/>
      <c r="B5" s="89" t="s">
        <v>59</v>
      </c>
      <c r="C5" s="7"/>
      <c r="D5" s="7"/>
      <c r="E5" s="7"/>
      <c r="F5" s="7"/>
      <c r="G5" s="7"/>
      <c r="H5" s="7"/>
    </row>
    <row r="6" spans="1:8" ht="18">
      <c r="A6" s="53"/>
      <c r="B6" s="54"/>
      <c r="C6" s="54"/>
      <c r="D6" s="54"/>
      <c r="E6" s="54"/>
      <c r="F6" s="54"/>
      <c r="G6" s="54"/>
      <c r="H6" s="54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2:13" ht="14.25" customHeight="1">
      <c r="B8" s="146" t="s">
        <v>8</v>
      </c>
      <c r="C8" s="146" t="s">
        <v>9</v>
      </c>
      <c r="D8" s="146" t="s">
        <v>10</v>
      </c>
      <c r="E8" s="146" t="s">
        <v>2</v>
      </c>
      <c r="F8" s="146" t="s">
        <v>11</v>
      </c>
      <c r="G8" s="146"/>
      <c r="M8" s="29">
        <v>480.16</v>
      </c>
    </row>
    <row r="9" spans="2:13" ht="27" customHeight="1" thickBot="1">
      <c r="B9" s="147"/>
      <c r="C9" s="147"/>
      <c r="D9" s="147"/>
      <c r="E9" s="147"/>
      <c r="F9" s="60" t="s">
        <v>12</v>
      </c>
      <c r="G9" s="60" t="s">
        <v>13</v>
      </c>
      <c r="M9">
        <v>393.74</v>
      </c>
    </row>
    <row r="10" spans="2:7" ht="12.75">
      <c r="B10" s="76" t="s">
        <v>14</v>
      </c>
      <c r="C10" s="77">
        <v>1212192.3652000001</v>
      </c>
      <c r="D10" s="77">
        <v>28595.7</v>
      </c>
      <c r="E10" s="44">
        <f>C10+D10</f>
        <v>1240788.0652</v>
      </c>
      <c r="F10" s="78">
        <f>C10/E10</f>
        <v>0.9769535984411724</v>
      </c>
      <c r="G10" s="79">
        <f>D10/E10</f>
        <v>0.02304640155882763</v>
      </c>
    </row>
    <row r="11" spans="2:14" ht="12.75">
      <c r="B11" s="80" t="s">
        <v>15</v>
      </c>
      <c r="C11" s="69">
        <v>278546</v>
      </c>
      <c r="D11" s="69"/>
      <c r="E11" s="16">
        <f>C11+D11</f>
        <v>278546</v>
      </c>
      <c r="F11" s="81">
        <f>C11/E11</f>
        <v>1</v>
      </c>
      <c r="G11" s="82">
        <f>D11/E11</f>
        <v>0</v>
      </c>
      <c r="M11" t="s">
        <v>29</v>
      </c>
      <c r="N11" s="30">
        <f>(M8-M9)/M9</f>
        <v>0.21948493930004576</v>
      </c>
    </row>
    <row r="12" spans="2:7" ht="12.75">
      <c r="B12" s="83" t="s">
        <v>16</v>
      </c>
      <c r="C12" s="84">
        <v>151012.6</v>
      </c>
      <c r="D12" s="84">
        <v>78378</v>
      </c>
      <c r="E12" s="5">
        <f>C12+D12</f>
        <v>229390.6</v>
      </c>
      <c r="F12" s="85">
        <f>C12/E12</f>
        <v>0.6583207855945274</v>
      </c>
      <c r="G12" s="86">
        <f>D12/E12</f>
        <v>0.34167921440547255</v>
      </c>
    </row>
    <row r="13" spans="2:14" ht="13.5" thickBot="1">
      <c r="B13" s="45" t="s">
        <v>2</v>
      </c>
      <c r="C13" s="46">
        <f>SUM(C10:C12)</f>
        <v>1641750.9652000002</v>
      </c>
      <c r="D13" s="46">
        <f>SUM(D10:D12)</f>
        <v>106973.7</v>
      </c>
      <c r="E13" s="47">
        <f>SUM(E10:E12)</f>
        <v>1748724.6652000002</v>
      </c>
      <c r="F13" s="140"/>
      <c r="G13" s="141"/>
      <c r="M13" t="s">
        <v>30</v>
      </c>
      <c r="N13">
        <v>480.16</v>
      </c>
    </row>
    <row r="14" spans="2:14" ht="13.5" thickBot="1">
      <c r="B14" s="87"/>
      <c r="C14" s="88"/>
      <c r="D14" s="88"/>
      <c r="E14" s="88"/>
      <c r="F14" s="88"/>
      <c r="G14" s="87"/>
      <c r="M14" t="s">
        <v>31</v>
      </c>
      <c r="N14" s="32">
        <v>629</v>
      </c>
    </row>
    <row r="15" spans="2:7" ht="15" thickBot="1">
      <c r="B15" s="142" t="s">
        <v>33</v>
      </c>
      <c r="C15" s="143"/>
      <c r="D15" s="143"/>
      <c r="E15" s="48">
        <v>131275.63636363638</v>
      </c>
      <c r="F15" s="87"/>
      <c r="G15" s="87"/>
    </row>
    <row r="16" spans="2:14" ht="13.5" thickBot="1">
      <c r="B16" s="87"/>
      <c r="C16" s="87"/>
      <c r="D16" s="87"/>
      <c r="E16" s="87"/>
      <c r="F16" s="87"/>
      <c r="G16" s="87"/>
      <c r="K16" s="30"/>
      <c r="M16" t="s">
        <v>32</v>
      </c>
      <c r="N16" s="33">
        <f>(N14-N13)/N13</f>
        <v>0.30998000666444514</v>
      </c>
    </row>
    <row r="17" spans="2:7" ht="13.5" thickBot="1">
      <c r="B17" s="144" t="s">
        <v>114</v>
      </c>
      <c r="C17" s="145"/>
      <c r="D17" s="145"/>
      <c r="E17" s="48">
        <f>E13+E15</f>
        <v>1880000.3015636366</v>
      </c>
      <c r="F17" s="87"/>
      <c r="G17" s="87"/>
    </row>
    <row r="19" ht="13.5">
      <c r="B19" s="49" t="s">
        <v>57</v>
      </c>
    </row>
  </sheetData>
  <sheetProtection/>
  <mergeCells count="9">
    <mergeCell ref="B4:H4"/>
    <mergeCell ref="F13:G13"/>
    <mergeCell ref="B15:D15"/>
    <mergeCell ref="B17:D17"/>
    <mergeCell ref="F8:G8"/>
    <mergeCell ref="E8:E9"/>
    <mergeCell ref="D8:D9"/>
    <mergeCell ref="C8:C9"/>
    <mergeCell ref="B8:B9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showGridLines="0" view="pageBreakPreview" zoomScale="115" zoomScaleNormal="75" zoomScaleSheetLayoutView="115" zoomScalePageLayoutView="0" workbookViewId="0" topLeftCell="A1">
      <selection activeCell="E74" sqref="E74"/>
    </sheetView>
  </sheetViews>
  <sheetFormatPr defaultColWidth="11.421875" defaultRowHeight="12.75"/>
  <cols>
    <col min="1" max="1" width="2.140625" style="0" customWidth="1"/>
    <col min="2" max="2" width="6.421875" style="0" customWidth="1"/>
    <col min="3" max="3" width="64.28125" style="0" customWidth="1"/>
    <col min="4" max="4" width="13.8515625" style="0" bestFit="1" customWidth="1"/>
    <col min="5" max="5" width="15.28125" style="0" customWidth="1"/>
    <col min="6" max="6" width="13.8515625" style="0" customWidth="1"/>
    <col min="7" max="7" width="4.421875" style="0" customWidth="1"/>
    <col min="9" max="9" width="13.7109375" style="0" bestFit="1" customWidth="1"/>
    <col min="10" max="10" width="15.140625" style="0" bestFit="1" customWidth="1"/>
  </cols>
  <sheetData>
    <row r="1" spans="2:10" ht="4.5" customHeight="1">
      <c r="B1" s="58"/>
      <c r="I1" s="20" t="str">
        <f>D11</f>
        <v>Inversiones eléctricas</v>
      </c>
      <c r="J1" s="20" t="str">
        <f>E11</f>
        <v>Inversiones no eléctricas</v>
      </c>
    </row>
    <row r="2" spans="9:10" ht="4.5" customHeight="1">
      <c r="I2" s="20"/>
      <c r="J2" s="20"/>
    </row>
    <row r="3" spans="9:10" ht="4.5" customHeight="1">
      <c r="I3" s="20"/>
      <c r="J3" s="20"/>
    </row>
    <row r="4" spans="9:10" ht="4.5" customHeight="1">
      <c r="I4" s="20"/>
      <c r="J4" s="20"/>
    </row>
    <row r="5" spans="9:10" ht="4.5" customHeight="1">
      <c r="I5" s="20"/>
      <c r="J5" s="20"/>
    </row>
    <row r="6" spans="2:10" ht="18">
      <c r="B6" s="7" t="s">
        <v>112</v>
      </c>
      <c r="C6" s="7"/>
      <c r="D6" s="7"/>
      <c r="E6" s="21"/>
      <c r="H6" s="13" t="s">
        <v>14</v>
      </c>
      <c r="I6" s="11">
        <f>D47</f>
        <v>1060052.3652000001</v>
      </c>
      <c r="J6" s="11">
        <f>E47</f>
        <v>152140</v>
      </c>
    </row>
    <row r="7" spans="2:10" ht="18">
      <c r="B7" s="8"/>
      <c r="C7" s="8"/>
      <c r="D7" s="7"/>
      <c r="E7" s="21"/>
      <c r="H7" s="13" t="s">
        <v>15</v>
      </c>
      <c r="I7" s="11">
        <f>D64</f>
        <v>276744</v>
      </c>
      <c r="J7" s="11">
        <f>E64</f>
        <v>1802</v>
      </c>
    </row>
    <row r="8" spans="2:10" ht="12.75">
      <c r="B8" s="148"/>
      <c r="C8" s="148"/>
      <c r="D8" s="21"/>
      <c r="E8" s="21"/>
      <c r="H8" s="13" t="s">
        <v>16</v>
      </c>
      <c r="I8" s="11">
        <f>D76</f>
        <v>144313.6</v>
      </c>
      <c r="J8" s="11">
        <f>E76</f>
        <v>6699</v>
      </c>
    </row>
    <row r="9" spans="2:6" ht="15.75">
      <c r="B9" s="8" t="s">
        <v>99</v>
      </c>
      <c r="C9" s="8"/>
      <c r="D9" s="8"/>
      <c r="E9" s="8"/>
      <c r="F9" s="90"/>
    </row>
    <row r="10" spans="2:6" ht="15">
      <c r="B10" s="90"/>
      <c r="C10" s="90"/>
      <c r="D10" s="90"/>
      <c r="E10" s="90"/>
      <c r="F10" s="90"/>
    </row>
    <row r="11" spans="2:6" ht="31.5">
      <c r="B11" s="91" t="s">
        <v>0</v>
      </c>
      <c r="C11" s="91" t="s">
        <v>1</v>
      </c>
      <c r="D11" s="91" t="s">
        <v>20</v>
      </c>
      <c r="E11" s="91" t="s">
        <v>21</v>
      </c>
      <c r="F11" s="91" t="s">
        <v>2</v>
      </c>
    </row>
    <row r="12" spans="2:6" ht="15">
      <c r="B12" s="101">
        <v>1</v>
      </c>
      <c r="C12" s="102" t="s">
        <v>64</v>
      </c>
      <c r="D12" s="103">
        <v>96</v>
      </c>
      <c r="E12" s="104">
        <v>0</v>
      </c>
      <c r="F12" s="105">
        <f aca="true" t="shared" si="0" ref="F12:F46">SUM(D12:E12)</f>
        <v>96</v>
      </c>
    </row>
    <row r="13" spans="2:6" ht="15">
      <c r="B13" s="106">
        <f>B12+1</f>
        <v>2</v>
      </c>
      <c r="C13" s="107" t="s">
        <v>36</v>
      </c>
      <c r="D13" s="108">
        <v>951</v>
      </c>
      <c r="E13" s="109">
        <v>124</v>
      </c>
      <c r="F13" s="105">
        <f t="shared" si="0"/>
        <v>1075</v>
      </c>
    </row>
    <row r="14" spans="2:6" ht="15">
      <c r="B14" s="106">
        <f aca="true" t="shared" si="1" ref="B14:B46">B13+1</f>
        <v>3</v>
      </c>
      <c r="C14" s="110" t="s">
        <v>65</v>
      </c>
      <c r="D14" s="108">
        <v>127.7</v>
      </c>
      <c r="E14" s="111">
        <v>0</v>
      </c>
      <c r="F14" s="105">
        <f t="shared" si="0"/>
        <v>127.7</v>
      </c>
    </row>
    <row r="15" spans="2:6" ht="15">
      <c r="B15" s="106">
        <f t="shared" si="1"/>
        <v>4</v>
      </c>
      <c r="C15" s="110" t="s">
        <v>66</v>
      </c>
      <c r="D15" s="108">
        <v>0</v>
      </c>
      <c r="E15" s="111">
        <v>0</v>
      </c>
      <c r="F15" s="105">
        <f t="shared" si="0"/>
        <v>0</v>
      </c>
    </row>
    <row r="16" spans="2:6" ht="15">
      <c r="B16" s="106">
        <f t="shared" si="1"/>
        <v>5</v>
      </c>
      <c r="C16" s="110" t="s">
        <v>124</v>
      </c>
      <c r="D16" s="108">
        <v>549</v>
      </c>
      <c r="E16" s="111">
        <v>1120</v>
      </c>
      <c r="F16" s="105">
        <f t="shared" si="0"/>
        <v>1669</v>
      </c>
    </row>
    <row r="17" spans="2:6" ht="15">
      <c r="B17" s="106">
        <f t="shared" si="1"/>
        <v>6</v>
      </c>
      <c r="C17" s="110" t="s">
        <v>125</v>
      </c>
      <c r="D17" s="108">
        <v>1500</v>
      </c>
      <c r="E17" s="111">
        <v>0</v>
      </c>
      <c r="F17" s="105">
        <f t="shared" si="0"/>
        <v>1500</v>
      </c>
    </row>
    <row r="18" spans="2:6" ht="15">
      <c r="B18" s="106">
        <f t="shared" si="1"/>
        <v>7</v>
      </c>
      <c r="C18" s="110" t="s">
        <v>69</v>
      </c>
      <c r="D18" s="108">
        <v>330.5</v>
      </c>
      <c r="E18" s="111">
        <v>1125</v>
      </c>
      <c r="F18" s="105">
        <f t="shared" si="0"/>
        <v>1455.5</v>
      </c>
    </row>
    <row r="19" spans="2:6" ht="15">
      <c r="B19" s="106">
        <f t="shared" si="1"/>
        <v>8</v>
      </c>
      <c r="C19" s="110" t="s">
        <v>37</v>
      </c>
      <c r="D19" s="108">
        <v>2103</v>
      </c>
      <c r="E19" s="111">
        <v>224</v>
      </c>
      <c r="F19" s="105">
        <f t="shared" si="0"/>
        <v>2327</v>
      </c>
    </row>
    <row r="20" spans="2:6" ht="15">
      <c r="B20" s="106">
        <f t="shared" si="1"/>
        <v>9</v>
      </c>
      <c r="C20" s="110" t="s">
        <v>4</v>
      </c>
      <c r="D20" s="108">
        <v>28138</v>
      </c>
      <c r="E20" s="111">
        <v>2624</v>
      </c>
      <c r="F20" s="105">
        <f t="shared" si="0"/>
        <v>30762</v>
      </c>
    </row>
    <row r="21" spans="2:6" ht="15">
      <c r="B21" s="106">
        <f t="shared" si="1"/>
        <v>10</v>
      </c>
      <c r="C21" s="110" t="s">
        <v>70</v>
      </c>
      <c r="D21" s="108">
        <v>96442</v>
      </c>
      <c r="E21" s="111">
        <v>0</v>
      </c>
      <c r="F21" s="105">
        <f t="shared" si="0"/>
        <v>96442</v>
      </c>
    </row>
    <row r="22" spans="2:6" ht="15">
      <c r="B22" s="106">
        <f t="shared" si="1"/>
        <v>11</v>
      </c>
      <c r="C22" s="110" t="s">
        <v>38</v>
      </c>
      <c r="D22" s="108">
        <v>13329</v>
      </c>
      <c r="E22" s="111">
        <v>385</v>
      </c>
      <c r="F22" s="105">
        <f t="shared" si="0"/>
        <v>13714</v>
      </c>
    </row>
    <row r="23" spans="2:6" ht="15">
      <c r="B23" s="106">
        <f t="shared" si="1"/>
        <v>12</v>
      </c>
      <c r="C23" s="110" t="s">
        <v>71</v>
      </c>
      <c r="D23" s="108">
        <v>1921</v>
      </c>
      <c r="E23" s="111">
        <v>2025</v>
      </c>
      <c r="F23" s="105">
        <f t="shared" si="0"/>
        <v>3946</v>
      </c>
    </row>
    <row r="24" spans="2:6" ht="15">
      <c r="B24" s="106">
        <f t="shared" si="1"/>
        <v>13</v>
      </c>
      <c r="C24" s="110" t="s">
        <v>39</v>
      </c>
      <c r="D24" s="108">
        <v>150365</v>
      </c>
      <c r="E24" s="111">
        <v>0</v>
      </c>
      <c r="F24" s="105">
        <f t="shared" si="0"/>
        <v>150365</v>
      </c>
    </row>
    <row r="25" spans="2:6" ht="15">
      <c r="B25" s="106">
        <f t="shared" si="1"/>
        <v>14</v>
      </c>
      <c r="C25" s="110" t="s">
        <v>40</v>
      </c>
      <c r="D25" s="108">
        <v>492.7</v>
      </c>
      <c r="E25" s="111">
        <v>0</v>
      </c>
      <c r="F25" s="105">
        <f t="shared" si="0"/>
        <v>492.7</v>
      </c>
    </row>
    <row r="26" spans="2:6" ht="15">
      <c r="B26" s="106">
        <f t="shared" si="1"/>
        <v>15</v>
      </c>
      <c r="C26" s="110" t="s">
        <v>123</v>
      </c>
      <c r="D26" s="108">
        <v>56633.7</v>
      </c>
      <c r="E26" s="111">
        <v>307</v>
      </c>
      <c r="F26" s="105">
        <f t="shared" si="0"/>
        <v>56940.7</v>
      </c>
    </row>
    <row r="27" spans="2:6" ht="15">
      <c r="B27" s="106">
        <f t="shared" si="1"/>
        <v>16</v>
      </c>
      <c r="C27" s="110" t="s">
        <v>41</v>
      </c>
      <c r="D27" s="108">
        <v>2616</v>
      </c>
      <c r="E27" s="111">
        <v>0</v>
      </c>
      <c r="F27" s="105">
        <f t="shared" si="0"/>
        <v>2616</v>
      </c>
    </row>
    <row r="28" spans="2:6" ht="15">
      <c r="B28" s="106">
        <f t="shared" si="1"/>
        <v>17</v>
      </c>
      <c r="C28" s="110" t="s">
        <v>122</v>
      </c>
      <c r="D28" s="108">
        <v>127403</v>
      </c>
      <c r="E28" s="111">
        <v>142735</v>
      </c>
      <c r="F28" s="105">
        <f t="shared" si="0"/>
        <v>270138</v>
      </c>
    </row>
    <row r="29" spans="2:6" ht="15">
      <c r="B29" s="106">
        <f t="shared" si="1"/>
        <v>18</v>
      </c>
      <c r="C29" s="110" t="s">
        <v>42</v>
      </c>
      <c r="D29" s="108">
        <v>328925</v>
      </c>
      <c r="E29" s="111">
        <v>0</v>
      </c>
      <c r="F29" s="105">
        <f t="shared" si="0"/>
        <v>328925</v>
      </c>
    </row>
    <row r="30" spans="2:6" ht="15">
      <c r="B30" s="106">
        <f t="shared" si="1"/>
        <v>19</v>
      </c>
      <c r="C30" s="110" t="s">
        <v>74</v>
      </c>
      <c r="D30" s="108">
        <v>0</v>
      </c>
      <c r="E30" s="111">
        <v>0</v>
      </c>
      <c r="F30" s="105">
        <f t="shared" si="0"/>
        <v>0</v>
      </c>
    </row>
    <row r="31" spans="2:6" ht="15">
      <c r="B31" s="106">
        <f t="shared" si="1"/>
        <v>20</v>
      </c>
      <c r="C31" s="110" t="s">
        <v>75</v>
      </c>
      <c r="D31" s="108">
        <v>19567</v>
      </c>
      <c r="E31" s="111">
        <v>0</v>
      </c>
      <c r="F31" s="105">
        <f t="shared" si="0"/>
        <v>19567</v>
      </c>
    </row>
    <row r="32" spans="2:6" ht="15">
      <c r="B32" s="106">
        <f t="shared" si="1"/>
        <v>21</v>
      </c>
      <c r="C32" s="110" t="s">
        <v>43</v>
      </c>
      <c r="D32" s="108">
        <v>197258</v>
      </c>
      <c r="E32" s="111">
        <v>0</v>
      </c>
      <c r="F32" s="105">
        <f t="shared" si="0"/>
        <v>197258</v>
      </c>
    </row>
    <row r="33" spans="2:6" ht="15">
      <c r="B33" s="106">
        <f t="shared" si="1"/>
        <v>22</v>
      </c>
      <c r="C33" s="110" t="s">
        <v>121</v>
      </c>
      <c r="D33" s="108">
        <v>228</v>
      </c>
      <c r="E33" s="111">
        <v>0</v>
      </c>
      <c r="F33" s="105">
        <f t="shared" si="0"/>
        <v>228</v>
      </c>
    </row>
    <row r="34" spans="2:6" ht="15">
      <c r="B34" s="106">
        <f t="shared" si="1"/>
        <v>23</v>
      </c>
      <c r="C34" s="110" t="s">
        <v>77</v>
      </c>
      <c r="D34" s="108">
        <v>0</v>
      </c>
      <c r="E34" s="111">
        <v>0</v>
      </c>
      <c r="F34" s="105">
        <f t="shared" si="0"/>
        <v>0</v>
      </c>
    </row>
    <row r="35" spans="2:6" ht="15">
      <c r="B35" s="106">
        <f t="shared" si="1"/>
        <v>24</v>
      </c>
      <c r="C35" s="110" t="s">
        <v>119</v>
      </c>
      <c r="D35" s="108">
        <v>101</v>
      </c>
      <c r="E35" s="111">
        <v>34</v>
      </c>
      <c r="F35" s="105">
        <f t="shared" si="0"/>
        <v>135</v>
      </c>
    </row>
    <row r="36" spans="2:6" ht="15">
      <c r="B36" s="106">
        <f t="shared" si="1"/>
        <v>25</v>
      </c>
      <c r="C36" s="110" t="s">
        <v>120</v>
      </c>
      <c r="D36" s="108">
        <v>532</v>
      </c>
      <c r="E36" s="111">
        <v>0</v>
      </c>
      <c r="F36" s="105">
        <f t="shared" si="0"/>
        <v>532</v>
      </c>
    </row>
    <row r="37" spans="2:6" ht="15">
      <c r="B37" s="106">
        <f t="shared" si="1"/>
        <v>26</v>
      </c>
      <c r="C37" s="110" t="s">
        <v>80</v>
      </c>
      <c r="D37" s="108">
        <v>0</v>
      </c>
      <c r="E37" s="111">
        <v>0</v>
      </c>
      <c r="F37" s="105">
        <f t="shared" si="0"/>
        <v>0</v>
      </c>
    </row>
    <row r="38" spans="2:6" ht="15">
      <c r="B38" s="106">
        <f t="shared" si="1"/>
        <v>27</v>
      </c>
      <c r="C38" s="110" t="s">
        <v>44</v>
      </c>
      <c r="D38" s="108">
        <v>6179</v>
      </c>
      <c r="E38" s="111">
        <v>57</v>
      </c>
      <c r="F38" s="105">
        <f t="shared" si="0"/>
        <v>6236</v>
      </c>
    </row>
    <row r="39" spans="2:6" ht="15">
      <c r="B39" s="106">
        <f t="shared" si="1"/>
        <v>28</v>
      </c>
      <c r="C39" s="110" t="s">
        <v>104</v>
      </c>
      <c r="D39" s="108">
        <v>7776.99</v>
      </c>
      <c r="E39" s="111">
        <v>0</v>
      </c>
      <c r="F39" s="105">
        <f t="shared" si="0"/>
        <v>7776.99</v>
      </c>
    </row>
    <row r="40" spans="2:6" ht="15">
      <c r="B40" s="106">
        <f t="shared" si="1"/>
        <v>29</v>
      </c>
      <c r="C40" s="110" t="s">
        <v>105</v>
      </c>
      <c r="D40" s="108">
        <v>716</v>
      </c>
      <c r="E40" s="111">
        <v>0</v>
      </c>
      <c r="F40" s="105">
        <f t="shared" si="0"/>
        <v>716</v>
      </c>
    </row>
    <row r="41" spans="2:6" ht="15">
      <c r="B41" s="106">
        <f t="shared" si="1"/>
        <v>30</v>
      </c>
      <c r="C41" s="110" t="s">
        <v>106</v>
      </c>
      <c r="D41" s="108">
        <v>739</v>
      </c>
      <c r="E41" s="111">
        <v>0</v>
      </c>
      <c r="F41" s="105">
        <f t="shared" si="0"/>
        <v>739</v>
      </c>
    </row>
    <row r="42" spans="2:6" ht="15">
      <c r="B42" s="106">
        <f t="shared" si="1"/>
        <v>31</v>
      </c>
      <c r="C42" s="110" t="s">
        <v>107</v>
      </c>
      <c r="D42" s="108">
        <v>6479.3</v>
      </c>
      <c r="E42" s="111">
        <v>0</v>
      </c>
      <c r="F42" s="105">
        <f t="shared" si="0"/>
        <v>6479.3</v>
      </c>
    </row>
    <row r="43" spans="2:6" ht="15">
      <c r="B43" s="106">
        <f t="shared" si="1"/>
        <v>32</v>
      </c>
      <c r="C43" s="124" t="s">
        <v>135</v>
      </c>
      <c r="D43" s="108">
        <v>480</v>
      </c>
      <c r="E43" s="111">
        <v>238</v>
      </c>
      <c r="F43" s="105">
        <f t="shared" si="0"/>
        <v>718</v>
      </c>
    </row>
    <row r="44" spans="2:6" ht="15">
      <c r="B44" s="106">
        <f t="shared" si="1"/>
        <v>33</v>
      </c>
      <c r="C44" s="110" t="s">
        <v>109</v>
      </c>
      <c r="D44" s="108">
        <v>5490</v>
      </c>
      <c r="E44" s="111">
        <v>0</v>
      </c>
      <c r="F44" s="105">
        <f t="shared" si="0"/>
        <v>5490</v>
      </c>
    </row>
    <row r="45" spans="2:6" ht="15">
      <c r="B45" s="106">
        <f t="shared" si="1"/>
        <v>34</v>
      </c>
      <c r="C45" s="110" t="s">
        <v>110</v>
      </c>
      <c r="D45" s="108">
        <v>1390.7</v>
      </c>
      <c r="E45" s="111">
        <v>1142</v>
      </c>
      <c r="F45" s="105">
        <f t="shared" si="0"/>
        <v>2532.7</v>
      </c>
    </row>
    <row r="46" spans="2:6" ht="15.75" thickBot="1">
      <c r="B46" s="106">
        <f t="shared" si="1"/>
        <v>35</v>
      </c>
      <c r="C46" s="110" t="s">
        <v>111</v>
      </c>
      <c r="D46" s="112">
        <v>1192.7752</v>
      </c>
      <c r="E46" s="113">
        <v>0</v>
      </c>
      <c r="F46" s="114">
        <f t="shared" si="0"/>
        <v>1192.7752</v>
      </c>
    </row>
    <row r="47" spans="2:6" ht="16.5" thickTop="1">
      <c r="B47" s="151" t="s">
        <v>2</v>
      </c>
      <c r="C47" s="151"/>
      <c r="D47" s="92">
        <f>SUM(D12:D46)</f>
        <v>1060052.3652000001</v>
      </c>
      <c r="E47" s="92">
        <f>SUM(E12:E46)</f>
        <v>152140</v>
      </c>
      <c r="F47" s="93">
        <f>SUM(F12:F46)</f>
        <v>1212192.3652000001</v>
      </c>
    </row>
    <row r="48" spans="2:6" ht="15.75">
      <c r="B48" s="94"/>
      <c r="C48" s="94"/>
      <c r="D48" s="95"/>
      <c r="E48" s="95"/>
      <c r="F48" s="95"/>
    </row>
    <row r="49" spans="2:6" ht="15.75">
      <c r="B49" s="22" t="s">
        <v>100</v>
      </c>
      <c r="C49" s="94"/>
      <c r="D49" s="95"/>
      <c r="E49" s="95"/>
      <c r="F49" s="95"/>
    </row>
    <row r="50" spans="2:7" ht="15">
      <c r="B50" s="94"/>
      <c r="C50" s="96"/>
      <c r="D50" s="97"/>
      <c r="E50" s="97"/>
      <c r="F50" s="97"/>
      <c r="G50" s="3"/>
    </row>
    <row r="51" spans="2:7" ht="31.5">
      <c r="B51" s="91" t="s">
        <v>0</v>
      </c>
      <c r="C51" s="91" t="s">
        <v>1</v>
      </c>
      <c r="D51" s="91" t="s">
        <v>20</v>
      </c>
      <c r="E51" s="91" t="s">
        <v>21</v>
      </c>
      <c r="F51" s="91" t="s">
        <v>2</v>
      </c>
      <c r="G51" s="3"/>
    </row>
    <row r="52" spans="2:7" ht="15">
      <c r="B52" s="61">
        <v>1</v>
      </c>
      <c r="C52" s="115" t="s">
        <v>126</v>
      </c>
      <c r="D52" s="116">
        <v>30006</v>
      </c>
      <c r="E52" s="117">
        <v>1796</v>
      </c>
      <c r="F52" s="118">
        <f aca="true" t="shared" si="2" ref="F52:F63">SUM(D52:E52)</f>
        <v>31802</v>
      </c>
      <c r="G52" s="3"/>
    </row>
    <row r="53" spans="2:7" ht="15">
      <c r="B53" s="63">
        <f>B52+1</f>
        <v>2</v>
      </c>
      <c r="C53" s="119" t="s">
        <v>45</v>
      </c>
      <c r="D53" s="108">
        <v>0</v>
      </c>
      <c r="E53" s="111">
        <v>0</v>
      </c>
      <c r="F53" s="105">
        <f t="shared" si="2"/>
        <v>0</v>
      </c>
      <c r="G53" s="3"/>
    </row>
    <row r="54" spans="2:6" ht="15">
      <c r="B54" s="63">
        <f>B53+1</f>
        <v>3</v>
      </c>
      <c r="C54" s="119" t="s">
        <v>127</v>
      </c>
      <c r="D54" s="108">
        <v>0</v>
      </c>
      <c r="E54" s="111">
        <v>0</v>
      </c>
      <c r="F54" s="105">
        <f t="shared" si="2"/>
        <v>0</v>
      </c>
    </row>
    <row r="55" spans="2:6" ht="15">
      <c r="B55" s="63">
        <f>B54+1</f>
        <v>4</v>
      </c>
      <c r="C55" s="119" t="s">
        <v>46</v>
      </c>
      <c r="D55" s="108">
        <v>0</v>
      </c>
      <c r="E55" s="111">
        <v>0</v>
      </c>
      <c r="F55" s="105">
        <f t="shared" si="2"/>
        <v>0</v>
      </c>
    </row>
    <row r="56" spans="2:6" ht="15">
      <c r="B56" s="63">
        <f>B55+1</f>
        <v>5</v>
      </c>
      <c r="C56" s="119" t="s">
        <v>128</v>
      </c>
      <c r="D56" s="108">
        <v>196365</v>
      </c>
      <c r="E56" s="111">
        <v>0</v>
      </c>
      <c r="F56" s="105">
        <f t="shared" si="2"/>
        <v>196365</v>
      </c>
    </row>
    <row r="57" spans="2:6" ht="15">
      <c r="B57" s="63">
        <f aca="true" t="shared" si="3" ref="B57:B63">B56+1</f>
        <v>6</v>
      </c>
      <c r="C57" s="119" t="s">
        <v>94</v>
      </c>
      <c r="D57" s="108">
        <v>27</v>
      </c>
      <c r="E57" s="111">
        <v>0</v>
      </c>
      <c r="F57" s="105">
        <f t="shared" si="2"/>
        <v>27</v>
      </c>
    </row>
    <row r="58" spans="2:6" ht="15">
      <c r="B58" s="63">
        <f t="shared" si="3"/>
        <v>7</v>
      </c>
      <c r="C58" s="119" t="s">
        <v>95</v>
      </c>
      <c r="D58" s="108">
        <v>120</v>
      </c>
      <c r="E58" s="111">
        <v>6</v>
      </c>
      <c r="F58" s="105">
        <f t="shared" si="2"/>
        <v>126</v>
      </c>
    </row>
    <row r="59" spans="2:6" ht="15">
      <c r="B59" s="63">
        <f t="shared" si="3"/>
        <v>8</v>
      </c>
      <c r="C59" s="119" t="s">
        <v>47</v>
      </c>
      <c r="D59" s="108">
        <v>56</v>
      </c>
      <c r="E59" s="111">
        <v>0</v>
      </c>
      <c r="F59" s="105">
        <f t="shared" si="2"/>
        <v>56</v>
      </c>
    </row>
    <row r="60" spans="2:6" ht="15">
      <c r="B60" s="63">
        <f t="shared" si="3"/>
        <v>9</v>
      </c>
      <c r="C60" s="119" t="s">
        <v>129</v>
      </c>
      <c r="D60" s="108">
        <v>0</v>
      </c>
      <c r="E60" s="111">
        <v>0</v>
      </c>
      <c r="F60" s="105">
        <f t="shared" si="2"/>
        <v>0</v>
      </c>
    </row>
    <row r="61" spans="2:6" ht="15">
      <c r="B61" s="63">
        <f t="shared" si="3"/>
        <v>10</v>
      </c>
      <c r="C61" s="119" t="s">
        <v>48</v>
      </c>
      <c r="D61" s="108">
        <v>0</v>
      </c>
      <c r="E61" s="111">
        <v>0</v>
      </c>
      <c r="F61" s="105">
        <f t="shared" si="2"/>
        <v>0</v>
      </c>
    </row>
    <row r="62" spans="2:6" ht="15">
      <c r="B62" s="63">
        <f t="shared" si="3"/>
        <v>11</v>
      </c>
      <c r="C62" s="119" t="s">
        <v>130</v>
      </c>
      <c r="D62" s="108">
        <v>50170</v>
      </c>
      <c r="E62" s="111">
        <v>0</v>
      </c>
      <c r="F62" s="105">
        <f t="shared" si="2"/>
        <v>50170</v>
      </c>
    </row>
    <row r="63" spans="2:6" ht="15.75" thickBot="1">
      <c r="B63" s="65">
        <f t="shared" si="3"/>
        <v>12</v>
      </c>
      <c r="C63" s="120" t="s">
        <v>131</v>
      </c>
      <c r="D63" s="112">
        <v>0</v>
      </c>
      <c r="E63" s="113">
        <v>0</v>
      </c>
      <c r="F63" s="114">
        <f t="shared" si="2"/>
        <v>0</v>
      </c>
    </row>
    <row r="64" spans="2:6" ht="16.5" thickTop="1">
      <c r="B64" s="149" t="s">
        <v>2</v>
      </c>
      <c r="C64" s="149"/>
      <c r="D64" s="92">
        <f>SUM(D52:D63)</f>
        <v>276744</v>
      </c>
      <c r="E64" s="92">
        <f>SUM(E52:E63)</f>
        <v>1802</v>
      </c>
      <c r="F64" s="93">
        <f>SUM(F52:F63)</f>
        <v>278546</v>
      </c>
    </row>
    <row r="65" spans="2:6" ht="15.75">
      <c r="B65" s="94"/>
      <c r="C65" s="94"/>
      <c r="D65" s="95"/>
      <c r="E65" s="95"/>
      <c r="F65" s="95"/>
    </row>
    <row r="66" spans="2:6" ht="15.75">
      <c r="B66" s="22" t="s">
        <v>101</v>
      </c>
      <c r="C66" s="94"/>
      <c r="D66" s="95"/>
      <c r="E66" s="95"/>
      <c r="F66" s="95"/>
    </row>
    <row r="67" spans="2:6" ht="15">
      <c r="B67" s="98"/>
      <c r="C67" s="96"/>
      <c r="D67" s="97"/>
      <c r="E67" s="97"/>
      <c r="F67" s="97"/>
    </row>
    <row r="68" spans="2:6" ht="31.5">
      <c r="B68" s="91" t="s">
        <v>0</v>
      </c>
      <c r="C68" s="91" t="s">
        <v>1</v>
      </c>
      <c r="D68" s="91" t="s">
        <v>20</v>
      </c>
      <c r="E68" s="91" t="s">
        <v>21</v>
      </c>
      <c r="F68" s="91" t="s">
        <v>2</v>
      </c>
    </row>
    <row r="69" spans="2:6" ht="14.25">
      <c r="B69" s="61">
        <v>1</v>
      </c>
      <c r="C69" s="115" t="s">
        <v>132</v>
      </c>
      <c r="D69" s="62">
        <v>1344</v>
      </c>
      <c r="E69" s="121">
        <v>280</v>
      </c>
      <c r="F69" s="62">
        <f aca="true" t="shared" si="4" ref="F69:F75">SUM(D69:E69)</f>
        <v>1624</v>
      </c>
    </row>
    <row r="70" spans="2:6" ht="14.25">
      <c r="B70" s="63">
        <f aca="true" t="shared" si="5" ref="B70:B75">B69+1</f>
        <v>2</v>
      </c>
      <c r="C70" s="119" t="s">
        <v>49</v>
      </c>
      <c r="D70" s="64">
        <v>75887</v>
      </c>
      <c r="E70" s="122">
        <v>4387</v>
      </c>
      <c r="F70" s="64">
        <f t="shared" si="4"/>
        <v>80274</v>
      </c>
    </row>
    <row r="71" spans="2:6" ht="14.25">
      <c r="B71" s="63">
        <f t="shared" si="5"/>
        <v>3</v>
      </c>
      <c r="C71" s="119" t="s">
        <v>88</v>
      </c>
      <c r="D71" s="64">
        <v>19.6</v>
      </c>
      <c r="E71" s="122">
        <v>7</v>
      </c>
      <c r="F71" s="64">
        <f t="shared" si="4"/>
        <v>26.6</v>
      </c>
    </row>
    <row r="72" spans="2:6" ht="14.25">
      <c r="B72" s="63">
        <f t="shared" si="5"/>
        <v>4</v>
      </c>
      <c r="C72" s="119" t="s">
        <v>89</v>
      </c>
      <c r="D72" s="64">
        <v>6095</v>
      </c>
      <c r="E72" s="122">
        <v>731</v>
      </c>
      <c r="F72" s="64">
        <f t="shared" si="4"/>
        <v>6826</v>
      </c>
    </row>
    <row r="73" spans="2:6" ht="14.25">
      <c r="B73" s="63">
        <f t="shared" si="5"/>
        <v>5</v>
      </c>
      <c r="C73" s="119" t="s">
        <v>133</v>
      </c>
      <c r="D73" s="64">
        <v>1645</v>
      </c>
      <c r="E73" s="122">
        <v>19</v>
      </c>
      <c r="F73" s="64">
        <f t="shared" si="4"/>
        <v>1664</v>
      </c>
    </row>
    <row r="74" spans="2:6" ht="14.25">
      <c r="B74" s="63">
        <f t="shared" si="5"/>
        <v>6</v>
      </c>
      <c r="C74" s="119" t="s">
        <v>50</v>
      </c>
      <c r="D74" s="64">
        <v>59305</v>
      </c>
      <c r="E74" s="122">
        <v>1275</v>
      </c>
      <c r="F74" s="64">
        <f t="shared" si="4"/>
        <v>60580</v>
      </c>
    </row>
    <row r="75" spans="2:6" ht="15" thickBot="1">
      <c r="B75" s="65">
        <f t="shared" si="5"/>
        <v>7</v>
      </c>
      <c r="C75" s="120" t="s">
        <v>134</v>
      </c>
      <c r="D75" s="66">
        <v>18</v>
      </c>
      <c r="E75" s="123">
        <v>0</v>
      </c>
      <c r="F75" s="66">
        <f t="shared" si="4"/>
        <v>18</v>
      </c>
    </row>
    <row r="76" spans="2:6" ht="16.5" thickTop="1">
      <c r="B76" s="149" t="s">
        <v>2</v>
      </c>
      <c r="C76" s="149"/>
      <c r="D76" s="92">
        <f>SUM(D69:D75)</f>
        <v>144313.6</v>
      </c>
      <c r="E76" s="92">
        <f>SUM(E69:E75)</f>
        <v>6699</v>
      </c>
      <c r="F76" s="93">
        <f>SUM(F69:F75)</f>
        <v>151012.6</v>
      </c>
    </row>
    <row r="77" spans="2:6" ht="15">
      <c r="B77" s="99"/>
      <c r="C77" s="99"/>
      <c r="D77" s="99"/>
      <c r="E77" s="99"/>
      <c r="F77" s="99"/>
    </row>
    <row r="78" spans="2:6" ht="15.75">
      <c r="B78" s="150" t="s">
        <v>3</v>
      </c>
      <c r="C78" s="150"/>
      <c r="D78" s="100">
        <f>D47+D64+D76</f>
        <v>1481109.9652000002</v>
      </c>
      <c r="E78" s="100">
        <f>E47+E64+E76</f>
        <v>160641</v>
      </c>
      <c r="F78" s="100">
        <f>F47+F64+F76</f>
        <v>1641750.9652000002</v>
      </c>
    </row>
    <row r="81" ht="12.75">
      <c r="C81" t="s">
        <v>17</v>
      </c>
    </row>
  </sheetData>
  <sheetProtection/>
  <mergeCells count="5">
    <mergeCell ref="B8:C8"/>
    <mergeCell ref="B76:C76"/>
    <mergeCell ref="B78:C78"/>
    <mergeCell ref="B47:C47"/>
    <mergeCell ref="B64:C64"/>
  </mergeCells>
  <printOptions/>
  <pageMargins left="0.7874015748031497" right="0.3937007874015748" top="0.5905511811023623" bottom="0.3937007874015748" header="0" footer="0"/>
  <pageSetup fitToHeight="2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0"/>
  <sheetViews>
    <sheetView showGridLines="0" view="pageBreakPreview" zoomScaleNormal="74" zoomScaleSheetLayoutView="100" zoomScalePageLayoutView="0" workbookViewId="0" topLeftCell="A1">
      <selection activeCell="C37" sqref="C37"/>
    </sheetView>
  </sheetViews>
  <sheetFormatPr defaultColWidth="11.421875" defaultRowHeight="12.75"/>
  <cols>
    <col min="1" max="1" width="1.8515625" style="0" customWidth="1"/>
    <col min="2" max="2" width="6.00390625" style="0" customWidth="1"/>
    <col min="3" max="3" width="65.140625" style="0" customWidth="1"/>
    <col min="4" max="4" width="12.140625" style="0" bestFit="1" customWidth="1"/>
    <col min="5" max="5" width="14.421875" style="0" customWidth="1"/>
    <col min="7" max="7" width="7.8515625" style="0" customWidth="1"/>
    <col min="10" max="10" width="13.7109375" style="0" bestFit="1" customWidth="1"/>
    <col min="11" max="11" width="12.7109375" style="0" bestFit="1" customWidth="1"/>
  </cols>
  <sheetData>
    <row r="2" ht="4.5" customHeight="1"/>
    <row r="3" ht="4.5" customHeight="1"/>
    <row r="4" ht="4.5" customHeight="1"/>
    <row r="5" spans="9:13" ht="4.5" customHeight="1">
      <c r="I5" s="20" t="str">
        <f>D11</f>
        <v>Inversiones eléctricas</v>
      </c>
      <c r="J5" s="20" t="str">
        <f>E11</f>
        <v>Inversiones no eléctricas</v>
      </c>
      <c r="M5" s="20" t="s">
        <v>2</v>
      </c>
    </row>
    <row r="6" spans="2:13" ht="18">
      <c r="B6" s="7" t="s">
        <v>113</v>
      </c>
      <c r="C6" s="21"/>
      <c r="D6" s="21"/>
      <c r="E6" s="21"/>
      <c r="H6" s="13" t="s">
        <v>14</v>
      </c>
      <c r="I6" s="11">
        <f>D17</f>
        <v>22315</v>
      </c>
      <c r="J6" s="11">
        <f>E17</f>
        <v>6280.7</v>
      </c>
      <c r="L6" s="13" t="s">
        <v>14</v>
      </c>
      <c r="M6" s="11">
        <f>F17</f>
        <v>28595.7</v>
      </c>
    </row>
    <row r="7" spans="2:13" ht="15.75">
      <c r="B7" s="8"/>
      <c r="C7" s="8"/>
      <c r="D7" s="21"/>
      <c r="E7" s="21"/>
      <c r="H7" s="13" t="s">
        <v>16</v>
      </c>
      <c r="I7" s="11">
        <f>D34</f>
        <v>71984</v>
      </c>
      <c r="J7" s="11">
        <f>E34</f>
        <v>6394</v>
      </c>
      <c r="L7" s="13" t="s">
        <v>16</v>
      </c>
      <c r="M7" s="11">
        <f>F34</f>
        <v>78378</v>
      </c>
    </row>
    <row r="8" spans="2:13" ht="12.75">
      <c r="B8" s="21"/>
      <c r="C8" s="21"/>
      <c r="D8" s="21"/>
      <c r="E8" s="21"/>
      <c r="H8" s="13"/>
      <c r="I8" s="11"/>
      <c r="J8" s="11"/>
      <c r="L8" s="23" t="s">
        <v>28</v>
      </c>
      <c r="M8" s="11">
        <f>F65</f>
        <v>131275</v>
      </c>
    </row>
    <row r="9" spans="2:13" ht="15.75">
      <c r="B9" s="8" t="s">
        <v>102</v>
      </c>
      <c r="C9" s="8"/>
      <c r="D9" s="8"/>
      <c r="E9" s="8"/>
      <c r="F9" s="90"/>
      <c r="L9" s="23"/>
      <c r="M9" s="11"/>
    </row>
    <row r="10" spans="2:6" ht="15">
      <c r="B10" s="90"/>
      <c r="C10" s="90"/>
      <c r="D10" s="90"/>
      <c r="E10" s="90"/>
      <c r="F10" s="90"/>
    </row>
    <row r="11" spans="2:6" ht="47.25">
      <c r="B11" s="91" t="s">
        <v>0</v>
      </c>
      <c r="C11" s="91" t="s">
        <v>1</v>
      </c>
      <c r="D11" s="91" t="s">
        <v>20</v>
      </c>
      <c r="E11" s="91" t="s">
        <v>21</v>
      </c>
      <c r="F11" s="91" t="s">
        <v>2</v>
      </c>
    </row>
    <row r="12" spans="2:6" ht="12.75">
      <c r="B12" s="28">
        <v>1</v>
      </c>
      <c r="C12" s="73" t="s">
        <v>51</v>
      </c>
      <c r="D12" s="67">
        <v>3362</v>
      </c>
      <c r="E12" s="68">
        <v>5303</v>
      </c>
      <c r="F12" s="38">
        <f>SUM(D12:E12)</f>
        <v>8665</v>
      </c>
    </row>
    <row r="13" spans="2:6" ht="12.75">
      <c r="B13" s="31">
        <f>B12+1</f>
        <v>2</v>
      </c>
      <c r="C13" s="74" t="s">
        <v>60</v>
      </c>
      <c r="D13" s="69">
        <v>1454</v>
      </c>
      <c r="E13" s="70">
        <v>0</v>
      </c>
      <c r="F13" s="16">
        <f>SUM(D13:E13)</f>
        <v>1454</v>
      </c>
    </row>
    <row r="14" spans="2:6" ht="12.75">
      <c r="B14" s="31">
        <f>B13+1</f>
        <v>3</v>
      </c>
      <c r="C14" s="74" t="s">
        <v>61</v>
      </c>
      <c r="D14" s="69">
        <v>16071</v>
      </c>
      <c r="E14" s="70">
        <v>489</v>
      </c>
      <c r="F14" s="16">
        <f>SUM(D14:E14)</f>
        <v>16560</v>
      </c>
    </row>
    <row r="15" spans="2:6" ht="12.75">
      <c r="B15" s="31">
        <f>B14+1</f>
        <v>4</v>
      </c>
      <c r="C15" s="74" t="s">
        <v>62</v>
      </c>
      <c r="D15" s="69">
        <v>1368</v>
      </c>
      <c r="E15" s="70">
        <v>390.3</v>
      </c>
      <c r="F15" s="16">
        <f>SUM(D15:E15)</f>
        <v>1758.3</v>
      </c>
    </row>
    <row r="16" spans="2:6" ht="13.5" thickBot="1">
      <c r="B16" s="52">
        <f>B15+1</f>
        <v>5</v>
      </c>
      <c r="C16" s="75" t="s">
        <v>63</v>
      </c>
      <c r="D16" s="71">
        <v>60</v>
      </c>
      <c r="E16" s="72">
        <v>98.39999999999999</v>
      </c>
      <c r="F16" s="17">
        <f>SUM(D16:E16)</f>
        <v>158.39999999999998</v>
      </c>
    </row>
    <row r="17" spans="2:6" ht="16.5" thickTop="1">
      <c r="B17" s="149" t="s">
        <v>2</v>
      </c>
      <c r="C17" s="149"/>
      <c r="D17" s="92">
        <f>SUM(D12:D16)</f>
        <v>22315</v>
      </c>
      <c r="E17" s="126">
        <f>SUM(E12:E16)</f>
        <v>6280.7</v>
      </c>
      <c r="F17" s="93">
        <f>SUM(F12:F16)</f>
        <v>28595.7</v>
      </c>
    </row>
    <row r="18" spans="2:7" ht="15.75">
      <c r="B18" s="127"/>
      <c r="C18" s="127"/>
      <c r="D18" s="128"/>
      <c r="E18" s="128"/>
      <c r="F18" s="128"/>
      <c r="G18" s="18"/>
    </row>
    <row r="19" spans="2:6" ht="15">
      <c r="B19" s="94"/>
      <c r="C19" s="94"/>
      <c r="D19" s="97"/>
      <c r="E19" s="97"/>
      <c r="F19" s="97"/>
    </row>
    <row r="20" spans="2:6" ht="15.75">
      <c r="B20" s="22" t="s">
        <v>103</v>
      </c>
      <c r="C20" s="94"/>
      <c r="D20" s="97"/>
      <c r="E20" s="97"/>
      <c r="F20" s="97"/>
    </row>
    <row r="21" spans="2:6" ht="15">
      <c r="B21" s="94"/>
      <c r="C21" s="94"/>
      <c r="D21" s="97"/>
      <c r="E21" s="97"/>
      <c r="F21" s="97"/>
    </row>
    <row r="22" spans="2:6" ht="47.25">
      <c r="B22" s="91" t="s">
        <v>0</v>
      </c>
      <c r="C22" s="91" t="s">
        <v>1</v>
      </c>
      <c r="D22" s="91" t="s">
        <v>20</v>
      </c>
      <c r="E22" s="91" t="s">
        <v>21</v>
      </c>
      <c r="F22" s="91" t="s">
        <v>2</v>
      </c>
    </row>
    <row r="23" spans="2:6" ht="14.25">
      <c r="B23" s="63">
        <v>1</v>
      </c>
      <c r="C23" s="110" t="s">
        <v>52</v>
      </c>
      <c r="D23" s="64">
        <v>3499</v>
      </c>
      <c r="E23" s="122">
        <v>0</v>
      </c>
      <c r="F23" s="62">
        <f>SUM(D23:E23)</f>
        <v>3499</v>
      </c>
    </row>
    <row r="24" spans="2:6" ht="14.25">
      <c r="B24" s="63">
        <f aca="true" t="shared" si="0" ref="B24:B33">B23+1</f>
        <v>2</v>
      </c>
      <c r="C24" s="110" t="s">
        <v>53</v>
      </c>
      <c r="D24" s="64">
        <v>2040</v>
      </c>
      <c r="E24" s="122">
        <v>0</v>
      </c>
      <c r="F24" s="64">
        <f>SUM(D24:E24)</f>
        <v>2040</v>
      </c>
    </row>
    <row r="25" spans="2:6" ht="14.25">
      <c r="B25" s="63">
        <f t="shared" si="0"/>
        <v>3</v>
      </c>
      <c r="C25" s="110" t="s">
        <v>54</v>
      </c>
      <c r="D25" s="64">
        <v>10120</v>
      </c>
      <c r="E25" s="122">
        <v>315</v>
      </c>
      <c r="F25" s="64">
        <f>SUM(D25:E25)</f>
        <v>10435</v>
      </c>
    </row>
    <row r="26" spans="2:6" ht="14.25">
      <c r="B26" s="63">
        <f t="shared" si="0"/>
        <v>4</v>
      </c>
      <c r="C26" s="110" t="s">
        <v>81</v>
      </c>
      <c r="D26" s="64">
        <v>156</v>
      </c>
      <c r="E26" s="122">
        <v>0</v>
      </c>
      <c r="F26" s="64">
        <f>D26+E26</f>
        <v>156</v>
      </c>
    </row>
    <row r="27" spans="2:6" ht="14.25">
      <c r="B27" s="63">
        <f t="shared" si="0"/>
        <v>5</v>
      </c>
      <c r="C27" s="110" t="s">
        <v>55</v>
      </c>
      <c r="D27" s="64">
        <v>6393</v>
      </c>
      <c r="E27" s="122">
        <v>0</v>
      </c>
      <c r="F27" s="64">
        <f>D27+E27</f>
        <v>6393</v>
      </c>
    </row>
    <row r="28" spans="2:6" ht="14.25">
      <c r="B28" s="63">
        <f t="shared" si="0"/>
        <v>6</v>
      </c>
      <c r="C28" s="110" t="s">
        <v>56</v>
      </c>
      <c r="D28" s="64">
        <v>11680</v>
      </c>
      <c r="E28" s="122">
        <v>1626</v>
      </c>
      <c r="F28" s="64">
        <f>D28+E28</f>
        <v>13306</v>
      </c>
    </row>
    <row r="29" spans="2:6" ht="14.25">
      <c r="B29" s="63">
        <f t="shared" si="0"/>
        <v>7</v>
      </c>
      <c r="C29" s="110" t="s">
        <v>82</v>
      </c>
      <c r="D29" s="64">
        <v>5794</v>
      </c>
      <c r="E29" s="122">
        <v>378</v>
      </c>
      <c r="F29" s="64">
        <f>D29+E29</f>
        <v>6172</v>
      </c>
    </row>
    <row r="30" spans="2:6" ht="14.25">
      <c r="B30" s="63">
        <f t="shared" si="0"/>
        <v>8</v>
      </c>
      <c r="C30" s="110" t="s">
        <v>83</v>
      </c>
      <c r="D30" s="64">
        <v>12845</v>
      </c>
      <c r="E30" s="122">
        <v>1606</v>
      </c>
      <c r="F30" s="64">
        <f>SUM(D30:E30)</f>
        <v>14451</v>
      </c>
    </row>
    <row r="31" spans="2:6" ht="14.25">
      <c r="B31" s="63">
        <f t="shared" si="0"/>
        <v>9</v>
      </c>
      <c r="C31" s="110" t="s">
        <v>84</v>
      </c>
      <c r="D31" s="64">
        <v>9494</v>
      </c>
      <c r="E31" s="122">
        <v>1117</v>
      </c>
      <c r="F31" s="64">
        <f>SUM(D31:E31)</f>
        <v>10611</v>
      </c>
    </row>
    <row r="32" spans="2:6" ht="14.25">
      <c r="B32" s="63">
        <f t="shared" si="0"/>
        <v>10</v>
      </c>
      <c r="C32" s="110" t="s">
        <v>85</v>
      </c>
      <c r="D32" s="64">
        <v>1529</v>
      </c>
      <c r="E32" s="122">
        <v>919</v>
      </c>
      <c r="F32" s="64">
        <f>SUM(D32:E32)</f>
        <v>2448</v>
      </c>
    </row>
    <row r="33" spans="2:6" ht="15" thickBot="1">
      <c r="B33" s="65">
        <f t="shared" si="0"/>
        <v>11</v>
      </c>
      <c r="C33" s="125" t="s">
        <v>86</v>
      </c>
      <c r="D33" s="66">
        <v>8434</v>
      </c>
      <c r="E33" s="123">
        <v>433</v>
      </c>
      <c r="F33" s="66">
        <f>SUM(D33:E33)</f>
        <v>8867</v>
      </c>
    </row>
    <row r="34" spans="2:6" ht="16.5" thickTop="1">
      <c r="B34" s="149" t="s">
        <v>2</v>
      </c>
      <c r="C34" s="149"/>
      <c r="D34" s="92">
        <f>SUM(D23:D33)</f>
        <v>71984</v>
      </c>
      <c r="E34" s="129">
        <f>SUM(E23:E33)</f>
        <v>6394</v>
      </c>
      <c r="F34" s="130">
        <f>SUM(F23:F33)</f>
        <v>78378</v>
      </c>
    </row>
    <row r="35" spans="2:6" ht="15">
      <c r="B35" s="99"/>
      <c r="C35" s="99"/>
      <c r="D35" s="99"/>
      <c r="E35" s="99"/>
      <c r="F35" s="99"/>
    </row>
    <row r="36" spans="2:6" ht="15.75">
      <c r="B36" s="150" t="s">
        <v>3</v>
      </c>
      <c r="C36" s="150"/>
      <c r="D36" s="100">
        <f>D17+D34</f>
        <v>94299</v>
      </c>
      <c r="E36" s="100">
        <f>E17+E34</f>
        <v>12674.7</v>
      </c>
      <c r="F36" s="100">
        <f>F17+F34</f>
        <v>106973.7</v>
      </c>
    </row>
    <row r="61" spans="2:11" ht="18">
      <c r="B61" s="7" t="s">
        <v>116</v>
      </c>
      <c r="C61" s="21"/>
      <c r="K61" t="s">
        <v>26</v>
      </c>
    </row>
    <row r="62" spans="2:11" ht="9" customHeight="1">
      <c r="B62" s="8"/>
      <c r="C62" s="8"/>
      <c r="J62" t="s">
        <v>25</v>
      </c>
      <c r="K62">
        <v>3.44</v>
      </c>
    </row>
    <row r="63" spans="2:3" ht="8.25" customHeight="1">
      <c r="B63" s="24"/>
      <c r="C63" s="7"/>
    </row>
    <row r="64" spans="2:12" ht="18" customHeight="1">
      <c r="B64" s="15" t="s">
        <v>0</v>
      </c>
      <c r="C64" s="153" t="s">
        <v>7</v>
      </c>
      <c r="D64" s="154"/>
      <c r="E64" s="155"/>
      <c r="F64" s="15" t="s">
        <v>2</v>
      </c>
      <c r="J64" t="s">
        <v>23</v>
      </c>
      <c r="K64" t="s">
        <v>24</v>
      </c>
      <c r="L64" t="s">
        <v>27</v>
      </c>
    </row>
    <row r="65" spans="2:12" ht="12.75">
      <c r="B65" s="19">
        <v>1</v>
      </c>
      <c r="C65" s="152" t="s">
        <v>34</v>
      </c>
      <c r="D65" s="152"/>
      <c r="E65" s="152"/>
      <c r="F65" s="6">
        <v>131275</v>
      </c>
      <c r="J65" s="4">
        <v>158080000</v>
      </c>
      <c r="K65" s="4">
        <f>J65/K62</f>
        <v>45953488.37209302</v>
      </c>
      <c r="L65" s="4">
        <f>K65/1000</f>
        <v>45953.48837209302</v>
      </c>
    </row>
    <row r="70" ht="12.75">
      <c r="F70" s="4"/>
    </row>
  </sheetData>
  <sheetProtection/>
  <mergeCells count="5">
    <mergeCell ref="C65:E65"/>
    <mergeCell ref="B36:C36"/>
    <mergeCell ref="B34:C34"/>
    <mergeCell ref="B17:C17"/>
    <mergeCell ref="C64:E64"/>
  </mergeCells>
  <printOptions/>
  <pageMargins left="0.7874015748031497" right="0.3937007874015748" top="0.5905511811023623" bottom="0.3937007874015748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showGridLines="0" tabSelected="1" view="pageBreakPreview" zoomScale="80" zoomScaleNormal="75" zoomScaleSheetLayoutView="80" zoomScalePageLayoutView="0" workbookViewId="0" topLeftCell="A52">
      <selection activeCell="E19" sqref="E19"/>
    </sheetView>
  </sheetViews>
  <sheetFormatPr defaultColWidth="11.421875" defaultRowHeight="12.75"/>
  <cols>
    <col min="1" max="1" width="3.421875" style="0" customWidth="1"/>
    <col min="2" max="2" width="6.421875" style="0" customWidth="1"/>
    <col min="3" max="3" width="62.421875" style="0" customWidth="1"/>
    <col min="4" max="4" width="17.28125" style="9" customWidth="1"/>
    <col min="5" max="5" width="13.7109375" style="0" customWidth="1"/>
    <col min="7" max="7" width="12.7109375" style="0" customWidth="1"/>
    <col min="8" max="8" width="13.421875" style="0" customWidth="1"/>
  </cols>
  <sheetData>
    <row r="1" ht="12.75">
      <c r="A1" s="58"/>
    </row>
    <row r="2" ht="4.5" customHeight="1"/>
    <row r="3" ht="4.5" customHeight="1"/>
    <row r="4" ht="4.5" customHeight="1"/>
    <row r="5" ht="4.5" customHeight="1"/>
    <row r="6" spans="2:5" ht="18">
      <c r="B6" s="139" t="s">
        <v>35</v>
      </c>
      <c r="C6" s="139"/>
      <c r="D6" s="139"/>
      <c r="E6" s="139"/>
    </row>
    <row r="7" spans="2:5" ht="12.75">
      <c r="B7" s="21"/>
      <c r="C7" s="21"/>
      <c r="D7" s="21"/>
      <c r="E7" s="21"/>
    </row>
    <row r="8" spans="2:5" ht="15.75">
      <c r="B8" s="159" t="s">
        <v>118</v>
      </c>
      <c r="C8" s="159"/>
      <c r="D8" s="159"/>
      <c r="E8" s="159"/>
    </row>
    <row r="9" spans="2:5" ht="12.75">
      <c r="B9" s="50"/>
      <c r="C9" s="50"/>
      <c r="D9" s="131"/>
      <c r="E9" s="50"/>
    </row>
    <row r="10" spans="2:9" ht="12.75">
      <c r="B10" s="51" t="s">
        <v>0</v>
      </c>
      <c r="C10" s="59" t="s">
        <v>1</v>
      </c>
      <c r="D10" s="59" t="s">
        <v>22</v>
      </c>
      <c r="E10" s="59" t="s">
        <v>2</v>
      </c>
      <c r="G10" s="3"/>
      <c r="H10" s="3"/>
      <c r="I10" s="3"/>
    </row>
    <row r="11" spans="2:9" ht="12.75">
      <c r="B11" s="28">
        <v>1</v>
      </c>
      <c r="C11" s="132" t="s">
        <v>64</v>
      </c>
      <c r="D11" s="40" t="s">
        <v>6</v>
      </c>
      <c r="E11" s="34">
        <v>96</v>
      </c>
      <c r="G11" s="3"/>
      <c r="H11" s="3"/>
      <c r="I11" s="3"/>
    </row>
    <row r="12" spans="2:9" ht="12.75">
      <c r="B12" s="31">
        <f>B11+1</f>
        <v>2</v>
      </c>
      <c r="C12" s="133" t="s">
        <v>36</v>
      </c>
      <c r="D12" s="41" t="s">
        <v>6</v>
      </c>
      <c r="E12" s="35">
        <v>1075</v>
      </c>
      <c r="G12" s="3"/>
      <c r="H12" s="3"/>
      <c r="I12" s="3"/>
    </row>
    <row r="13" spans="2:9" ht="12.75">
      <c r="B13" s="31">
        <f>B12+1</f>
        <v>3</v>
      </c>
      <c r="C13" s="133" t="s">
        <v>65</v>
      </c>
      <c r="D13" s="41" t="s">
        <v>6</v>
      </c>
      <c r="E13" s="35">
        <v>127.7</v>
      </c>
      <c r="F13" s="3"/>
      <c r="G13" s="12" t="s">
        <v>18</v>
      </c>
      <c r="I13" s="2"/>
    </row>
    <row r="14" spans="2:9" ht="12.75">
      <c r="B14" s="31">
        <f aca="true" t="shared" si="0" ref="B14:B50">B13+1</f>
        <v>4</v>
      </c>
      <c r="C14" s="133" t="s">
        <v>66</v>
      </c>
      <c r="D14" s="41" t="s">
        <v>6</v>
      </c>
      <c r="E14" s="35">
        <v>0</v>
      </c>
      <c r="F14" s="10" t="s">
        <v>5</v>
      </c>
      <c r="G14" s="11">
        <f>'8.3 y 8.4'!F17</f>
        <v>28595.7</v>
      </c>
      <c r="I14" s="25">
        <f>G14/G18</f>
        <v>0.02304640155882763</v>
      </c>
    </row>
    <row r="15" spans="2:9" ht="12.75">
      <c r="B15" s="31">
        <f t="shared" si="0"/>
        <v>5</v>
      </c>
      <c r="C15" s="133" t="s">
        <v>67</v>
      </c>
      <c r="D15" s="41" t="s">
        <v>6</v>
      </c>
      <c r="E15" s="35">
        <v>1669</v>
      </c>
      <c r="F15" s="10" t="s">
        <v>6</v>
      </c>
      <c r="G15" s="11">
        <f>'8.2.1 - 8.2.3'!F47</f>
        <v>1212192.3652000001</v>
      </c>
      <c r="I15" s="25"/>
    </row>
    <row r="16" spans="2:9" ht="12.75">
      <c r="B16" s="31">
        <f t="shared" si="0"/>
        <v>6</v>
      </c>
      <c r="C16" s="133" t="s">
        <v>68</v>
      </c>
      <c r="D16" s="41" t="s">
        <v>6</v>
      </c>
      <c r="E16" s="35">
        <v>1500</v>
      </c>
      <c r="I16" s="26">
        <f>G15/G18</f>
        <v>0.9769535984411724</v>
      </c>
    </row>
    <row r="17" spans="2:9" ht="12.75">
      <c r="B17" s="31">
        <f t="shared" si="0"/>
        <v>7</v>
      </c>
      <c r="C17" s="133" t="s">
        <v>69</v>
      </c>
      <c r="D17" s="41" t="s">
        <v>6</v>
      </c>
      <c r="E17" s="35">
        <v>1455.5</v>
      </c>
      <c r="G17" s="1"/>
      <c r="H17" s="2"/>
      <c r="I17" s="26"/>
    </row>
    <row r="18" spans="2:7" ht="12.75">
      <c r="B18" s="31">
        <f t="shared" si="0"/>
        <v>8</v>
      </c>
      <c r="C18" s="133" t="s">
        <v>37</v>
      </c>
      <c r="D18" s="41" t="s">
        <v>6</v>
      </c>
      <c r="E18" s="35">
        <v>2327</v>
      </c>
      <c r="G18" s="4">
        <f>SUM(G14:G15)</f>
        <v>1240788.0652</v>
      </c>
    </row>
    <row r="19" spans="2:7" ht="12.75">
      <c r="B19" s="31">
        <f t="shared" si="0"/>
        <v>9</v>
      </c>
      <c r="C19" s="133" t="s">
        <v>4</v>
      </c>
      <c r="D19" s="41" t="s">
        <v>6</v>
      </c>
      <c r="E19" s="35">
        <v>30762</v>
      </c>
      <c r="G19" s="4"/>
    </row>
    <row r="20" spans="2:5" ht="12" customHeight="1">
      <c r="B20" s="31">
        <f t="shared" si="0"/>
        <v>10</v>
      </c>
      <c r="C20" s="133" t="s">
        <v>70</v>
      </c>
      <c r="D20" s="41" t="s">
        <v>6</v>
      </c>
      <c r="E20" s="35">
        <v>96442</v>
      </c>
    </row>
    <row r="21" spans="2:5" ht="12.75">
      <c r="B21" s="31">
        <f t="shared" si="0"/>
        <v>11</v>
      </c>
      <c r="C21" s="133" t="s">
        <v>38</v>
      </c>
      <c r="D21" s="41" t="s">
        <v>6</v>
      </c>
      <c r="E21" s="35">
        <v>13714</v>
      </c>
    </row>
    <row r="22" spans="2:5" ht="12.75">
      <c r="B22" s="31">
        <f t="shared" si="0"/>
        <v>12</v>
      </c>
      <c r="C22" s="133" t="s">
        <v>71</v>
      </c>
      <c r="D22" s="41" t="s">
        <v>6</v>
      </c>
      <c r="E22" s="35">
        <v>3946</v>
      </c>
    </row>
    <row r="23" spans="2:5" ht="12.75">
      <c r="B23" s="31">
        <f t="shared" si="0"/>
        <v>13</v>
      </c>
      <c r="C23" s="133" t="s">
        <v>39</v>
      </c>
      <c r="D23" s="41" t="s">
        <v>6</v>
      </c>
      <c r="E23" s="35">
        <v>150365</v>
      </c>
    </row>
    <row r="24" spans="2:5" ht="12.75">
      <c r="B24" s="31">
        <f t="shared" si="0"/>
        <v>14</v>
      </c>
      <c r="C24" s="133" t="s">
        <v>40</v>
      </c>
      <c r="D24" s="41" t="s">
        <v>6</v>
      </c>
      <c r="E24" s="35">
        <v>492.7</v>
      </c>
    </row>
    <row r="25" spans="2:5" ht="12.75">
      <c r="B25" s="31">
        <f t="shared" si="0"/>
        <v>15</v>
      </c>
      <c r="C25" s="133" t="s">
        <v>72</v>
      </c>
      <c r="D25" s="41" t="s">
        <v>6</v>
      </c>
      <c r="E25" s="35">
        <v>56940.7</v>
      </c>
    </row>
    <row r="26" spans="2:5" ht="12.75">
      <c r="B26" s="31">
        <f t="shared" si="0"/>
        <v>16</v>
      </c>
      <c r="C26" s="133" t="s">
        <v>41</v>
      </c>
      <c r="D26" s="41" t="s">
        <v>6</v>
      </c>
      <c r="E26" s="35">
        <v>2616</v>
      </c>
    </row>
    <row r="27" spans="2:5" ht="12.75">
      <c r="B27" s="31">
        <f t="shared" si="0"/>
        <v>17</v>
      </c>
      <c r="C27" s="133" t="s">
        <v>73</v>
      </c>
      <c r="D27" s="41" t="s">
        <v>6</v>
      </c>
      <c r="E27" s="35">
        <v>270138</v>
      </c>
    </row>
    <row r="28" spans="2:5" ht="12.75">
      <c r="B28" s="31">
        <f t="shared" si="0"/>
        <v>18</v>
      </c>
      <c r="C28" s="133" t="s">
        <v>42</v>
      </c>
      <c r="D28" s="41" t="s">
        <v>6</v>
      </c>
      <c r="E28" s="35">
        <v>328925</v>
      </c>
    </row>
    <row r="29" spans="2:5" ht="12.75">
      <c r="B29" s="31">
        <f t="shared" si="0"/>
        <v>19</v>
      </c>
      <c r="C29" s="133" t="s">
        <v>74</v>
      </c>
      <c r="D29" s="41" t="s">
        <v>6</v>
      </c>
      <c r="E29" s="35">
        <v>0</v>
      </c>
    </row>
    <row r="30" spans="2:5" ht="12.75">
      <c r="B30" s="31">
        <f t="shared" si="0"/>
        <v>20</v>
      </c>
      <c r="C30" s="133" t="s">
        <v>75</v>
      </c>
      <c r="D30" s="41" t="s">
        <v>6</v>
      </c>
      <c r="E30" s="35">
        <v>19567</v>
      </c>
    </row>
    <row r="31" spans="2:5" ht="12.75">
      <c r="B31" s="31">
        <f t="shared" si="0"/>
        <v>21</v>
      </c>
      <c r="C31" s="133" t="s">
        <v>43</v>
      </c>
      <c r="D31" s="41" t="s">
        <v>6</v>
      </c>
      <c r="E31" s="35">
        <v>197258</v>
      </c>
    </row>
    <row r="32" spans="2:5" ht="12.75">
      <c r="B32" s="31">
        <f t="shared" si="0"/>
        <v>22</v>
      </c>
      <c r="C32" s="133" t="s">
        <v>76</v>
      </c>
      <c r="D32" s="41" t="s">
        <v>6</v>
      </c>
      <c r="E32" s="35">
        <v>228</v>
      </c>
    </row>
    <row r="33" spans="2:5" ht="12.75">
      <c r="B33" s="31">
        <f t="shared" si="0"/>
        <v>23</v>
      </c>
      <c r="C33" s="133" t="s">
        <v>77</v>
      </c>
      <c r="D33" s="41" t="s">
        <v>6</v>
      </c>
      <c r="E33" s="35">
        <v>0</v>
      </c>
    </row>
    <row r="34" spans="2:5" ht="12.75">
      <c r="B34" s="31">
        <f t="shared" si="0"/>
        <v>24</v>
      </c>
      <c r="C34" s="133" t="s">
        <v>78</v>
      </c>
      <c r="D34" s="41" t="s">
        <v>6</v>
      </c>
      <c r="E34" s="35">
        <v>135</v>
      </c>
    </row>
    <row r="35" spans="2:5" ht="12.75">
      <c r="B35" s="31">
        <f t="shared" si="0"/>
        <v>25</v>
      </c>
      <c r="C35" s="133" t="s">
        <v>79</v>
      </c>
      <c r="D35" s="41" t="s">
        <v>6</v>
      </c>
      <c r="E35" s="35">
        <v>532</v>
      </c>
    </row>
    <row r="36" spans="2:5" ht="12.75">
      <c r="B36" s="31">
        <f t="shared" si="0"/>
        <v>26</v>
      </c>
      <c r="C36" s="134" t="s">
        <v>80</v>
      </c>
      <c r="D36" s="41" t="s">
        <v>6</v>
      </c>
      <c r="E36" s="36">
        <v>0</v>
      </c>
    </row>
    <row r="37" spans="2:5" ht="12.75">
      <c r="B37" s="31">
        <f t="shared" si="0"/>
        <v>27</v>
      </c>
      <c r="C37" s="134" t="s">
        <v>44</v>
      </c>
      <c r="D37" s="41" t="s">
        <v>6</v>
      </c>
      <c r="E37" s="36">
        <v>6236</v>
      </c>
    </row>
    <row r="38" spans="2:5" ht="12.75">
      <c r="B38" s="31">
        <f t="shared" si="0"/>
        <v>28</v>
      </c>
      <c r="C38" s="134" t="s">
        <v>104</v>
      </c>
      <c r="D38" s="41" t="s">
        <v>6</v>
      </c>
      <c r="E38" s="36">
        <v>7776.99</v>
      </c>
    </row>
    <row r="39" spans="2:5" ht="12.75">
      <c r="B39" s="31">
        <f t="shared" si="0"/>
        <v>29</v>
      </c>
      <c r="C39" s="134" t="s">
        <v>105</v>
      </c>
      <c r="D39" s="41" t="s">
        <v>6</v>
      </c>
      <c r="E39" s="36">
        <v>716</v>
      </c>
    </row>
    <row r="40" spans="2:5" ht="12.75">
      <c r="B40" s="31">
        <f t="shared" si="0"/>
        <v>30</v>
      </c>
      <c r="C40" s="134" t="s">
        <v>106</v>
      </c>
      <c r="D40" s="41" t="s">
        <v>6</v>
      </c>
      <c r="E40" s="36">
        <v>739</v>
      </c>
    </row>
    <row r="41" spans="2:5" ht="12.75">
      <c r="B41" s="31">
        <f t="shared" si="0"/>
        <v>31</v>
      </c>
      <c r="C41" s="134" t="s">
        <v>107</v>
      </c>
      <c r="D41" s="41" t="s">
        <v>6</v>
      </c>
      <c r="E41" s="36">
        <v>6479.3</v>
      </c>
    </row>
    <row r="42" spans="2:5" ht="12.75">
      <c r="B42" s="31">
        <f t="shared" si="0"/>
        <v>32</v>
      </c>
      <c r="C42" s="134" t="s">
        <v>108</v>
      </c>
      <c r="D42" s="41" t="s">
        <v>6</v>
      </c>
      <c r="E42" s="36">
        <v>718</v>
      </c>
    </row>
    <row r="43" spans="2:5" ht="12.75">
      <c r="B43" s="31">
        <f t="shared" si="0"/>
        <v>33</v>
      </c>
      <c r="C43" s="134" t="s">
        <v>109</v>
      </c>
      <c r="D43" s="41" t="s">
        <v>6</v>
      </c>
      <c r="E43" s="36">
        <v>5490</v>
      </c>
    </row>
    <row r="44" spans="2:5" ht="12.75">
      <c r="B44" s="31">
        <f t="shared" si="0"/>
        <v>34</v>
      </c>
      <c r="C44" s="134" t="s">
        <v>110</v>
      </c>
      <c r="D44" s="41" t="s">
        <v>6</v>
      </c>
      <c r="E44" s="36">
        <v>2532.7</v>
      </c>
    </row>
    <row r="45" spans="2:5" ht="12.75">
      <c r="B45" s="31">
        <f t="shared" si="0"/>
        <v>35</v>
      </c>
      <c r="C45" s="134" t="s">
        <v>111</v>
      </c>
      <c r="D45" s="41" t="s">
        <v>6</v>
      </c>
      <c r="E45" s="36">
        <v>1192.7752</v>
      </c>
    </row>
    <row r="46" spans="2:5" ht="12.75">
      <c r="B46" s="31">
        <f t="shared" si="0"/>
        <v>36</v>
      </c>
      <c r="C46" s="134" t="s">
        <v>51</v>
      </c>
      <c r="D46" s="42" t="s">
        <v>5</v>
      </c>
      <c r="E46" s="36">
        <v>8665</v>
      </c>
    </row>
    <row r="47" spans="2:5" ht="12.75">
      <c r="B47" s="31">
        <f t="shared" si="0"/>
        <v>37</v>
      </c>
      <c r="C47" s="134" t="s">
        <v>60</v>
      </c>
      <c r="D47" s="42" t="s">
        <v>5</v>
      </c>
      <c r="E47" s="36">
        <v>1454</v>
      </c>
    </row>
    <row r="48" spans="2:5" ht="12.75">
      <c r="B48" s="31">
        <f t="shared" si="0"/>
        <v>38</v>
      </c>
      <c r="C48" s="134" t="s">
        <v>61</v>
      </c>
      <c r="D48" s="42" t="s">
        <v>5</v>
      </c>
      <c r="E48" s="36">
        <v>16560</v>
      </c>
    </row>
    <row r="49" spans="2:5" ht="12.75">
      <c r="B49" s="31">
        <f t="shared" si="0"/>
        <v>39</v>
      </c>
      <c r="C49" s="134" t="s">
        <v>62</v>
      </c>
      <c r="D49" s="42" t="s">
        <v>5</v>
      </c>
      <c r="E49" s="36">
        <v>1758.3</v>
      </c>
    </row>
    <row r="50" spans="2:5" ht="13.5" thickBot="1">
      <c r="B50" s="52">
        <f t="shared" si="0"/>
        <v>40</v>
      </c>
      <c r="C50" s="135" t="s">
        <v>63</v>
      </c>
      <c r="D50" s="52" t="s">
        <v>5</v>
      </c>
      <c r="E50" s="37">
        <v>158.39999999999998</v>
      </c>
    </row>
    <row r="51" spans="2:5" ht="15.75" thickTop="1">
      <c r="B51" s="162" t="s">
        <v>2</v>
      </c>
      <c r="C51" s="163"/>
      <c r="D51" s="163"/>
      <c r="E51" s="43">
        <f>SUM(E11:E50)</f>
        <v>1240788.0652</v>
      </c>
    </row>
    <row r="52" spans="2:5" ht="15.75" customHeight="1">
      <c r="B52" s="50"/>
      <c r="C52" s="50"/>
      <c r="D52" s="131"/>
      <c r="E52" s="50"/>
    </row>
    <row r="53" spans="2:5" ht="12.75">
      <c r="B53" s="50"/>
      <c r="C53" s="50"/>
      <c r="D53" s="131"/>
      <c r="E53" s="50"/>
    </row>
    <row r="54" spans="2:5" ht="12.75">
      <c r="B54" s="50"/>
      <c r="C54" s="50"/>
      <c r="D54" s="131"/>
      <c r="E54" s="50"/>
    </row>
    <row r="55" spans="2:5" ht="12.75">
      <c r="B55" s="50"/>
      <c r="C55" s="50"/>
      <c r="D55" s="131"/>
      <c r="E55" s="50"/>
    </row>
    <row r="56" spans="2:5" ht="12.75">
      <c r="B56" s="50"/>
      <c r="C56" s="50"/>
      <c r="D56" s="131"/>
      <c r="E56" s="50"/>
    </row>
    <row r="57" spans="2:5" ht="12.75">
      <c r="B57" s="50"/>
      <c r="C57" s="50"/>
      <c r="D57" s="131"/>
      <c r="E57" s="50"/>
    </row>
    <row r="58" spans="2:5" ht="12.75">
      <c r="B58" s="50"/>
      <c r="C58" s="50"/>
      <c r="D58" s="131"/>
      <c r="E58" s="50"/>
    </row>
    <row r="59" spans="2:5" ht="12.75">
      <c r="B59" s="50"/>
      <c r="C59" s="50"/>
      <c r="D59" s="131"/>
      <c r="E59" s="50"/>
    </row>
    <row r="60" spans="2:5" ht="12.75">
      <c r="B60" s="50"/>
      <c r="C60" s="50"/>
      <c r="D60" s="131"/>
      <c r="E60" s="50"/>
    </row>
    <row r="61" spans="2:5" ht="12.75">
      <c r="B61" s="50"/>
      <c r="C61" s="50"/>
      <c r="D61" s="131"/>
      <c r="E61" s="50"/>
    </row>
    <row r="62" spans="2:5" ht="12.75">
      <c r="B62" s="50"/>
      <c r="C62" s="50"/>
      <c r="D62" s="131"/>
      <c r="E62" s="50"/>
    </row>
    <row r="63" spans="2:5" ht="12.75">
      <c r="B63" s="50"/>
      <c r="C63" s="50"/>
      <c r="D63" s="131"/>
      <c r="E63" s="50"/>
    </row>
    <row r="64" spans="2:5" ht="12.75">
      <c r="B64" s="50"/>
      <c r="C64" s="50"/>
      <c r="D64" s="131"/>
      <c r="E64" s="50"/>
    </row>
    <row r="65" spans="2:5" ht="12.75">
      <c r="B65" s="50"/>
      <c r="C65" s="50"/>
      <c r="D65" s="131"/>
      <c r="E65" s="50"/>
    </row>
    <row r="66" spans="2:5" ht="12.75">
      <c r="B66" s="50"/>
      <c r="C66" s="50"/>
      <c r="D66" s="131"/>
      <c r="E66" s="50"/>
    </row>
    <row r="67" spans="2:5" ht="12.75">
      <c r="B67" s="50"/>
      <c r="C67" s="50"/>
      <c r="D67" s="131"/>
      <c r="E67" s="50"/>
    </row>
    <row r="68" spans="2:5" ht="12.75">
      <c r="B68" s="50"/>
      <c r="C68" s="50"/>
      <c r="D68" s="131"/>
      <c r="E68" s="50"/>
    </row>
    <row r="69" spans="2:5" ht="12.75">
      <c r="B69" s="50"/>
      <c r="C69" s="50"/>
      <c r="D69" s="131"/>
      <c r="E69" s="50"/>
    </row>
    <row r="70" spans="2:5" ht="12.75">
      <c r="B70" s="50"/>
      <c r="C70" s="50"/>
      <c r="D70" s="131"/>
      <c r="E70" s="50"/>
    </row>
    <row r="71" spans="2:5" ht="12.75">
      <c r="B71" s="50"/>
      <c r="C71" s="50"/>
      <c r="D71" s="131"/>
      <c r="E71" s="50"/>
    </row>
    <row r="72" spans="2:5" ht="12.75">
      <c r="B72" s="50"/>
      <c r="C72" s="50"/>
      <c r="D72" s="131"/>
      <c r="E72" s="50"/>
    </row>
    <row r="73" spans="2:5" ht="12.75">
      <c r="B73" s="50"/>
      <c r="C73" s="50"/>
      <c r="D73" s="131"/>
      <c r="E73" s="50"/>
    </row>
    <row r="74" spans="2:5" ht="12.75">
      <c r="B74" s="50"/>
      <c r="C74" s="50"/>
      <c r="D74" s="131"/>
      <c r="E74" s="50"/>
    </row>
    <row r="75" spans="2:5" ht="12.75">
      <c r="B75" s="50"/>
      <c r="C75" s="50"/>
      <c r="D75" s="131"/>
      <c r="E75" s="50"/>
    </row>
    <row r="76" spans="2:5" ht="15.75">
      <c r="B76" s="159" t="s">
        <v>115</v>
      </c>
      <c r="C76" s="159"/>
      <c r="D76" s="159"/>
      <c r="E76" s="159"/>
    </row>
    <row r="77" spans="2:5" ht="12.75">
      <c r="B77" s="50"/>
      <c r="C77" s="50"/>
      <c r="D77" s="131"/>
      <c r="E77" s="50"/>
    </row>
    <row r="78" spans="2:5" ht="12.75">
      <c r="B78" s="51" t="s">
        <v>0</v>
      </c>
      <c r="C78" s="59" t="s">
        <v>1</v>
      </c>
      <c r="D78" s="59" t="s">
        <v>22</v>
      </c>
      <c r="E78" s="59" t="s">
        <v>2</v>
      </c>
    </row>
    <row r="79" spans="2:5" ht="12.75">
      <c r="B79" s="28">
        <v>1</v>
      </c>
      <c r="C79" s="136" t="s">
        <v>91</v>
      </c>
      <c r="D79" s="137" t="s">
        <v>6</v>
      </c>
      <c r="E79" s="39">
        <v>31802</v>
      </c>
    </row>
    <row r="80" spans="2:5" ht="12.75">
      <c r="B80" s="31">
        <f>B79+1</f>
        <v>2</v>
      </c>
      <c r="C80" s="134" t="s">
        <v>45</v>
      </c>
      <c r="D80" s="42" t="s">
        <v>6</v>
      </c>
      <c r="E80" s="36">
        <v>0</v>
      </c>
    </row>
    <row r="81" spans="2:5" ht="12.75">
      <c r="B81" s="31">
        <f aca="true" t="shared" si="1" ref="B81:B90">B80+1</f>
        <v>3</v>
      </c>
      <c r="C81" s="134" t="s">
        <v>92</v>
      </c>
      <c r="D81" s="42" t="s">
        <v>6</v>
      </c>
      <c r="E81" s="36">
        <v>0</v>
      </c>
    </row>
    <row r="82" spans="2:5" ht="12.75">
      <c r="B82" s="31">
        <f t="shared" si="1"/>
        <v>4</v>
      </c>
      <c r="C82" s="134" t="s">
        <v>46</v>
      </c>
      <c r="D82" s="42" t="s">
        <v>6</v>
      </c>
      <c r="E82" s="36">
        <v>0</v>
      </c>
    </row>
    <row r="83" spans="2:5" ht="12.75">
      <c r="B83" s="31">
        <f t="shared" si="1"/>
        <v>5</v>
      </c>
      <c r="C83" s="134" t="s">
        <v>93</v>
      </c>
      <c r="D83" s="42" t="s">
        <v>6</v>
      </c>
      <c r="E83" s="36">
        <v>196365</v>
      </c>
    </row>
    <row r="84" spans="2:5" ht="12.75">
      <c r="B84" s="31">
        <f t="shared" si="1"/>
        <v>6</v>
      </c>
      <c r="C84" s="134" t="s">
        <v>94</v>
      </c>
      <c r="D84" s="42" t="s">
        <v>6</v>
      </c>
      <c r="E84" s="36">
        <v>27</v>
      </c>
    </row>
    <row r="85" spans="2:5" ht="12.75">
      <c r="B85" s="31">
        <f t="shared" si="1"/>
        <v>7</v>
      </c>
      <c r="C85" s="134" t="s">
        <v>95</v>
      </c>
      <c r="D85" s="42" t="s">
        <v>6</v>
      </c>
      <c r="E85" s="36">
        <v>126</v>
      </c>
    </row>
    <row r="86" spans="2:5" ht="12.75">
      <c r="B86" s="31">
        <f t="shared" si="1"/>
        <v>8</v>
      </c>
      <c r="C86" s="134" t="s">
        <v>47</v>
      </c>
      <c r="D86" s="42" t="s">
        <v>6</v>
      </c>
      <c r="E86" s="36">
        <v>56</v>
      </c>
    </row>
    <row r="87" spans="2:9" ht="12.75">
      <c r="B87" s="31">
        <f t="shared" si="1"/>
        <v>9</v>
      </c>
      <c r="C87" s="134" t="s">
        <v>96</v>
      </c>
      <c r="D87" s="42" t="s">
        <v>6</v>
      </c>
      <c r="E87" s="36">
        <v>0</v>
      </c>
      <c r="G87" s="10" t="s">
        <v>6</v>
      </c>
      <c r="H87" s="11">
        <f>SUM(E79:E90)</f>
        <v>278546</v>
      </c>
      <c r="I87" s="26"/>
    </row>
    <row r="88" spans="2:5" ht="12.75">
      <c r="B88" s="31">
        <f t="shared" si="1"/>
        <v>10</v>
      </c>
      <c r="C88" s="134" t="s">
        <v>48</v>
      </c>
      <c r="D88" s="42" t="s">
        <v>6</v>
      </c>
      <c r="E88" s="36">
        <v>0</v>
      </c>
    </row>
    <row r="89" spans="2:5" ht="12.75">
      <c r="B89" s="31">
        <f t="shared" si="1"/>
        <v>11</v>
      </c>
      <c r="C89" s="134" t="s">
        <v>97</v>
      </c>
      <c r="D89" s="42" t="s">
        <v>6</v>
      </c>
      <c r="E89" s="36">
        <v>50170</v>
      </c>
    </row>
    <row r="90" spans="2:5" ht="13.5" thickBot="1">
      <c r="B90" s="52">
        <f t="shared" si="1"/>
        <v>12</v>
      </c>
      <c r="C90" s="135" t="s">
        <v>98</v>
      </c>
      <c r="D90" s="138" t="s">
        <v>6</v>
      </c>
      <c r="E90" s="37">
        <v>0</v>
      </c>
    </row>
    <row r="91" spans="2:5" ht="15.75" thickTop="1">
      <c r="B91" s="160" t="s">
        <v>2</v>
      </c>
      <c r="C91" s="161"/>
      <c r="D91" s="161"/>
      <c r="E91" s="43">
        <f>SUM(E79:E90)</f>
        <v>278546</v>
      </c>
    </row>
    <row r="92" spans="2:5" ht="12.75">
      <c r="B92" s="50"/>
      <c r="C92" s="50"/>
      <c r="D92" s="131"/>
      <c r="E92" s="50"/>
    </row>
    <row r="93" spans="2:5" ht="12.75">
      <c r="B93" s="50"/>
      <c r="C93" s="50"/>
      <c r="D93" s="131"/>
      <c r="E93" s="50"/>
    </row>
    <row r="94" spans="2:5" ht="12.75">
      <c r="B94" s="50"/>
      <c r="C94" s="50"/>
      <c r="D94" s="131"/>
      <c r="E94" s="50"/>
    </row>
    <row r="95" spans="2:5" ht="12.75">
      <c r="B95" s="50"/>
      <c r="C95" s="50"/>
      <c r="D95" s="131"/>
      <c r="E95" s="50"/>
    </row>
    <row r="96" spans="2:5" ht="12.75">
      <c r="B96" s="50"/>
      <c r="C96" s="50"/>
      <c r="D96" s="131"/>
      <c r="E96" s="50"/>
    </row>
    <row r="97" spans="2:5" ht="12.75">
      <c r="B97" s="50"/>
      <c r="C97" s="50"/>
      <c r="D97" s="131"/>
      <c r="E97" s="50"/>
    </row>
    <row r="98" spans="2:5" ht="12.75">
      <c r="B98" s="50"/>
      <c r="C98" s="50"/>
      <c r="D98" s="131"/>
      <c r="E98" s="50"/>
    </row>
    <row r="99" spans="2:5" ht="12.75">
      <c r="B99" s="50"/>
      <c r="C99" s="50"/>
      <c r="D99" s="131"/>
      <c r="E99" s="50"/>
    </row>
    <row r="100" spans="2:5" ht="12.75">
      <c r="B100" s="50"/>
      <c r="C100" s="50"/>
      <c r="D100" s="131"/>
      <c r="E100" s="50"/>
    </row>
    <row r="101" spans="2:5" ht="12.75">
      <c r="B101" s="50"/>
      <c r="C101" s="50"/>
      <c r="D101" s="131"/>
      <c r="E101" s="50"/>
    </row>
    <row r="102" spans="2:5" ht="12.75">
      <c r="B102" s="50"/>
      <c r="C102" s="50"/>
      <c r="D102" s="131"/>
      <c r="E102" s="50"/>
    </row>
    <row r="103" spans="2:5" ht="12.75">
      <c r="B103" s="50"/>
      <c r="C103" s="50"/>
      <c r="D103" s="131"/>
      <c r="E103" s="50"/>
    </row>
    <row r="104" spans="2:5" ht="12.75">
      <c r="B104" s="50"/>
      <c r="C104" s="50"/>
      <c r="D104" s="131"/>
      <c r="E104" s="50"/>
    </row>
    <row r="105" spans="2:5" ht="12.75">
      <c r="B105" s="50"/>
      <c r="C105" s="50"/>
      <c r="D105" s="131"/>
      <c r="E105" s="50"/>
    </row>
    <row r="106" spans="2:5" ht="12.75">
      <c r="B106" s="50"/>
      <c r="C106" s="50"/>
      <c r="D106" s="131"/>
      <c r="E106" s="50"/>
    </row>
    <row r="107" spans="2:5" ht="12.75">
      <c r="B107" s="50"/>
      <c r="C107" s="50"/>
      <c r="D107" s="131"/>
      <c r="E107" s="50"/>
    </row>
    <row r="108" spans="2:5" ht="12.75">
      <c r="B108" s="50"/>
      <c r="C108" s="50"/>
      <c r="D108" s="131"/>
      <c r="E108" s="50"/>
    </row>
    <row r="109" spans="2:5" ht="12.75">
      <c r="B109" s="50"/>
      <c r="C109" s="50"/>
      <c r="D109" s="131"/>
      <c r="E109" s="50"/>
    </row>
    <row r="110" spans="2:5" ht="12.75">
      <c r="B110" s="50"/>
      <c r="C110" s="50"/>
      <c r="D110" s="131"/>
      <c r="E110" s="50"/>
    </row>
    <row r="111" spans="2:5" ht="12.75">
      <c r="B111" s="50"/>
      <c r="C111" s="50"/>
      <c r="D111" s="131"/>
      <c r="E111" s="50"/>
    </row>
    <row r="112" spans="2:5" ht="12.75">
      <c r="B112" s="50"/>
      <c r="C112" s="50"/>
      <c r="D112" s="131"/>
      <c r="E112" s="50"/>
    </row>
    <row r="113" spans="2:5" ht="12.75">
      <c r="B113" s="50"/>
      <c r="C113" s="50"/>
      <c r="D113" s="131"/>
      <c r="E113" s="50"/>
    </row>
    <row r="114" spans="2:5" ht="12.75">
      <c r="B114" s="50"/>
      <c r="C114" s="50"/>
      <c r="D114" s="131"/>
      <c r="E114" s="50"/>
    </row>
    <row r="115" spans="2:5" ht="12.75">
      <c r="B115" s="50"/>
      <c r="C115" s="50"/>
      <c r="D115" s="131"/>
      <c r="E115" s="50"/>
    </row>
    <row r="116" spans="2:5" ht="15.75">
      <c r="B116" s="159" t="s">
        <v>117</v>
      </c>
      <c r="C116" s="159"/>
      <c r="D116" s="159"/>
      <c r="E116" s="159"/>
    </row>
    <row r="117" spans="2:7" ht="12.75">
      <c r="B117" s="50"/>
      <c r="C117" s="50"/>
      <c r="D117" s="131"/>
      <c r="E117" s="50"/>
      <c r="F117" s="3"/>
      <c r="G117" s="12" t="s">
        <v>19</v>
      </c>
    </row>
    <row r="118" spans="2:9" ht="12.75">
      <c r="B118" s="51" t="s">
        <v>0</v>
      </c>
      <c r="C118" s="59" t="s">
        <v>1</v>
      </c>
      <c r="D118" s="59" t="s">
        <v>22</v>
      </c>
      <c r="E118" s="59" t="s">
        <v>2</v>
      </c>
      <c r="F118" s="55" t="s">
        <v>5</v>
      </c>
      <c r="G118" s="56">
        <f>'8.3 y 8.4'!F34</f>
        <v>78378</v>
      </c>
      <c r="I118" s="30">
        <f>G118/G120</f>
        <v>0.34167921440547255</v>
      </c>
    </row>
    <row r="119" spans="2:9" ht="12.75">
      <c r="B119" s="28">
        <v>1</v>
      </c>
      <c r="C119" s="73" t="s">
        <v>52</v>
      </c>
      <c r="D119" s="42" t="s">
        <v>5</v>
      </c>
      <c r="E119" s="39">
        <v>3499</v>
      </c>
      <c r="F119" s="57" t="s">
        <v>6</v>
      </c>
      <c r="G119" s="56">
        <f>'8.2.1 - 8.2.3'!F76</f>
        <v>151012.6</v>
      </c>
      <c r="I119" s="26">
        <f>G119/G120</f>
        <v>0.6583207855945274</v>
      </c>
    </row>
    <row r="120" spans="2:7" ht="12.75">
      <c r="B120" s="31">
        <f aca="true" t="shared" si="2" ref="B120:B127">B119+1</f>
        <v>2</v>
      </c>
      <c r="C120" s="74" t="s">
        <v>53</v>
      </c>
      <c r="D120" s="42" t="s">
        <v>5</v>
      </c>
      <c r="E120" s="36">
        <v>2040</v>
      </c>
      <c r="G120" s="4">
        <f>SUM(G118:G119)</f>
        <v>229390.6</v>
      </c>
    </row>
    <row r="121" spans="2:5" ht="12.75">
      <c r="B121" s="31">
        <f t="shared" si="2"/>
        <v>3</v>
      </c>
      <c r="C121" s="74" t="s">
        <v>54</v>
      </c>
      <c r="D121" s="42" t="s">
        <v>5</v>
      </c>
      <c r="E121" s="36">
        <v>10435</v>
      </c>
    </row>
    <row r="122" spans="2:5" ht="12.75">
      <c r="B122" s="31">
        <f t="shared" si="2"/>
        <v>4</v>
      </c>
      <c r="C122" s="74" t="s">
        <v>81</v>
      </c>
      <c r="D122" s="42" t="s">
        <v>5</v>
      </c>
      <c r="E122" s="36">
        <v>156</v>
      </c>
    </row>
    <row r="123" spans="2:5" ht="12.75">
      <c r="B123" s="31">
        <f t="shared" si="2"/>
        <v>5</v>
      </c>
      <c r="C123" s="74" t="s">
        <v>55</v>
      </c>
      <c r="D123" s="42" t="s">
        <v>5</v>
      </c>
      <c r="E123" s="36">
        <v>6393</v>
      </c>
    </row>
    <row r="124" spans="2:5" ht="12.75">
      <c r="B124" s="31">
        <f t="shared" si="2"/>
        <v>6</v>
      </c>
      <c r="C124" s="74" t="s">
        <v>56</v>
      </c>
      <c r="D124" s="42" t="s">
        <v>5</v>
      </c>
      <c r="E124" s="36">
        <v>13306</v>
      </c>
    </row>
    <row r="125" spans="2:5" ht="12.75">
      <c r="B125" s="31">
        <f t="shared" si="2"/>
        <v>7</v>
      </c>
      <c r="C125" s="74" t="s">
        <v>82</v>
      </c>
      <c r="D125" s="42" t="s">
        <v>5</v>
      </c>
      <c r="E125" s="36">
        <v>6172</v>
      </c>
    </row>
    <row r="126" spans="2:5" ht="12.75">
      <c r="B126" s="31">
        <f t="shared" si="2"/>
        <v>8</v>
      </c>
      <c r="C126" s="74" t="s">
        <v>83</v>
      </c>
      <c r="D126" s="42" t="s">
        <v>5</v>
      </c>
      <c r="E126" s="36">
        <v>14451</v>
      </c>
    </row>
    <row r="127" spans="2:5" ht="12.75">
      <c r="B127" s="31">
        <f t="shared" si="2"/>
        <v>9</v>
      </c>
      <c r="C127" s="74" t="s">
        <v>84</v>
      </c>
      <c r="D127" s="42" t="s">
        <v>5</v>
      </c>
      <c r="E127" s="36">
        <v>10611</v>
      </c>
    </row>
    <row r="128" spans="2:5" ht="12.75">
      <c r="B128" s="31">
        <f aca="true" t="shared" si="3" ref="B128:B136">B127+1</f>
        <v>10</v>
      </c>
      <c r="C128" s="74" t="s">
        <v>85</v>
      </c>
      <c r="D128" s="42" t="s">
        <v>5</v>
      </c>
      <c r="E128" s="36">
        <v>2448</v>
      </c>
    </row>
    <row r="129" spans="2:5" ht="12.75">
      <c r="B129" s="31">
        <f t="shared" si="3"/>
        <v>11</v>
      </c>
      <c r="C129" s="74" t="s">
        <v>86</v>
      </c>
      <c r="D129" s="42" t="s">
        <v>5</v>
      </c>
      <c r="E129" s="36">
        <v>8867</v>
      </c>
    </row>
    <row r="130" spans="2:5" ht="12.75">
      <c r="B130" s="31">
        <f t="shared" si="3"/>
        <v>12</v>
      </c>
      <c r="C130" s="74" t="s">
        <v>87</v>
      </c>
      <c r="D130" s="42" t="s">
        <v>6</v>
      </c>
      <c r="E130" s="36">
        <v>1624</v>
      </c>
    </row>
    <row r="131" spans="2:5" ht="12.75">
      <c r="B131" s="31">
        <f t="shared" si="3"/>
        <v>13</v>
      </c>
      <c r="C131" s="74" t="s">
        <v>49</v>
      </c>
      <c r="D131" s="42" t="s">
        <v>6</v>
      </c>
      <c r="E131" s="36">
        <v>80274</v>
      </c>
    </row>
    <row r="132" spans="2:5" ht="12.75">
      <c r="B132" s="31">
        <f t="shared" si="3"/>
        <v>14</v>
      </c>
      <c r="C132" s="74" t="s">
        <v>88</v>
      </c>
      <c r="D132" s="42" t="s">
        <v>6</v>
      </c>
      <c r="E132" s="36">
        <v>26.6</v>
      </c>
    </row>
    <row r="133" spans="2:5" ht="12.75">
      <c r="B133" s="31">
        <f t="shared" si="3"/>
        <v>15</v>
      </c>
      <c r="C133" s="74" t="s">
        <v>89</v>
      </c>
      <c r="D133" s="42" t="s">
        <v>6</v>
      </c>
      <c r="E133" s="36">
        <v>6826</v>
      </c>
    </row>
    <row r="134" spans="2:5" ht="12.75">
      <c r="B134" s="31">
        <f t="shared" si="3"/>
        <v>16</v>
      </c>
      <c r="C134" s="74" t="s">
        <v>133</v>
      </c>
      <c r="D134" s="42" t="s">
        <v>6</v>
      </c>
      <c r="E134" s="36">
        <v>1664</v>
      </c>
    </row>
    <row r="135" spans="2:5" ht="12.75">
      <c r="B135" s="31">
        <f t="shared" si="3"/>
        <v>17</v>
      </c>
      <c r="C135" s="74" t="s">
        <v>50</v>
      </c>
      <c r="D135" s="42" t="s">
        <v>6</v>
      </c>
      <c r="E135" s="36">
        <v>60580</v>
      </c>
    </row>
    <row r="136" spans="2:5" ht="13.5" thickBot="1">
      <c r="B136" s="31">
        <f t="shared" si="3"/>
        <v>18</v>
      </c>
      <c r="C136" s="75" t="s">
        <v>90</v>
      </c>
      <c r="D136" s="42" t="s">
        <v>6</v>
      </c>
      <c r="E136" s="37">
        <v>18</v>
      </c>
    </row>
    <row r="137" spans="2:5" ht="15.75" thickTop="1">
      <c r="B137" s="156" t="s">
        <v>2</v>
      </c>
      <c r="C137" s="157"/>
      <c r="D137" s="158"/>
      <c r="E137" s="27">
        <f>SUM(E119:E136)</f>
        <v>229390.6</v>
      </c>
    </row>
    <row r="143" ht="12.75">
      <c r="E143" s="50"/>
    </row>
  </sheetData>
  <sheetProtection/>
  <mergeCells count="7">
    <mergeCell ref="B6:E6"/>
    <mergeCell ref="B137:D137"/>
    <mergeCell ref="B8:E8"/>
    <mergeCell ref="B91:D91"/>
    <mergeCell ref="B76:E76"/>
    <mergeCell ref="B51:D51"/>
    <mergeCell ref="B116:E116"/>
  </mergeCells>
  <printOptions/>
  <pageMargins left="0.7874015748031497" right="0.3937007874015748" top="0.5905511811023623" bottom="0.3937007874015748" header="0" footer="0"/>
  <pageSetup fitToHeight="3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OOSORIO</dc:creator>
  <cp:keywords/>
  <dc:description/>
  <cp:lastModifiedBy>Sandoval Ysela</cp:lastModifiedBy>
  <cp:lastPrinted>2014-07-09T20:56:35Z</cp:lastPrinted>
  <dcterms:created xsi:type="dcterms:W3CDTF">2007-07-24T14:30:20Z</dcterms:created>
  <dcterms:modified xsi:type="dcterms:W3CDTF">2014-07-09T21:28:58Z</dcterms:modified>
  <cp:category/>
  <cp:version/>
  <cp:contentType/>
  <cp:contentStatus/>
</cp:coreProperties>
</file>